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cion\Documents\Presupuesto 2023\"/>
    </mc:Choice>
  </mc:AlternateContent>
  <xr:revisionPtr revIDLastSave="0" documentId="8_{6B6A62C3-FE71-49D0-8E4E-BE1A0BB0F6F3}" xr6:coauthVersionLast="47" xr6:coauthVersionMax="47" xr10:uidLastSave="{00000000-0000-0000-0000-000000000000}"/>
  <bookViews>
    <workbookView xWindow="-120" yWindow="-120" windowWidth="29040" windowHeight="15720" activeTab="1" xr2:uid="{129FF4B7-7DC0-48D9-BF90-EBB2897B516F}"/>
  </bookViews>
  <sheets>
    <sheet name="ENT 1" sheetId="1" r:id="rId1"/>
    <sheet name="ENT 3" sheetId="2" r:id="rId2"/>
    <sheet name="SP" sheetId="4" r:id="rId3"/>
    <sheet name="GO" sheetId="3" r:id="rId4"/>
  </sheets>
  <definedNames>
    <definedName name="_xlnm._FilterDatabase" localSheetId="0" hidden="1">'ENT 1'!$B$4:$P$33</definedName>
    <definedName name="_xlnm.Print_Area" localSheetId="3">GO!$A$1:$AE$36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6" i="3" l="1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D184" i="2"/>
  <c r="G122" i="4" l="1"/>
  <c r="H122" i="4"/>
  <c r="I122" i="4"/>
  <c r="J122" i="4"/>
  <c r="K122" i="4"/>
  <c r="L122" i="4"/>
  <c r="M122" i="4"/>
  <c r="N122" i="4"/>
  <c r="O122" i="4"/>
  <c r="P122" i="4"/>
  <c r="Q122" i="4"/>
  <c r="R122" i="4"/>
  <c r="F122" i="4"/>
  <c r="E122" i="4"/>
  <c r="AA33" i="3" l="1"/>
  <c r="AE33" i="3" s="1"/>
  <c r="Y32" i="3"/>
  <c r="AA31" i="3"/>
  <c r="AE31" i="3" s="1"/>
  <c r="W29" i="3"/>
  <c r="AE29" i="3" s="1"/>
  <c r="Q29" i="3"/>
  <c r="AE25" i="3"/>
  <c r="W28" i="3"/>
  <c r="AE28" i="3" s="1"/>
  <c r="AA27" i="3"/>
  <c r="AE27" i="3" s="1"/>
  <c r="AA24" i="3"/>
  <c r="W24" i="3"/>
  <c r="S24" i="3"/>
  <c r="Q24" i="3"/>
  <c r="Q36" i="3" s="1"/>
  <c r="X21" i="3"/>
  <c r="AA20" i="3"/>
  <c r="W20" i="3"/>
  <c r="Z18" i="3"/>
  <c r="AA15" i="3"/>
  <c r="AA14" i="3"/>
  <c r="AA8" i="3"/>
  <c r="AE8" i="3" s="1"/>
  <c r="AC7" i="3"/>
  <c r="AC36" i="3" s="1"/>
  <c r="AA7" i="3"/>
  <c r="W7" i="3"/>
  <c r="U7" i="3"/>
  <c r="S7" i="3"/>
  <c r="S36" i="3" s="1"/>
  <c r="Z6" i="3"/>
  <c r="X6" i="3"/>
  <c r="AA5" i="3"/>
  <c r="AA4" i="3"/>
  <c r="AE4" i="3" s="1"/>
  <c r="Y36" i="3"/>
  <c r="U36" i="3"/>
  <c r="O36" i="3"/>
  <c r="M36" i="3"/>
  <c r="K36" i="3"/>
  <c r="I36" i="3"/>
  <c r="G36" i="3"/>
  <c r="AE5" i="3"/>
  <c r="AE6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6" i="3"/>
  <c r="AE30" i="3"/>
  <c r="AE32" i="3"/>
  <c r="AE34" i="3"/>
  <c r="AE35" i="3"/>
  <c r="AE24" i="3" l="1"/>
  <c r="W36" i="3"/>
  <c r="AE7" i="3"/>
  <c r="AA36" i="3"/>
  <c r="H36" i="3"/>
  <c r="J36" i="3"/>
  <c r="L36" i="3"/>
  <c r="N36" i="3"/>
  <c r="P36" i="3"/>
  <c r="R36" i="3"/>
  <c r="T36" i="3"/>
  <c r="V36" i="3"/>
  <c r="X36" i="3"/>
  <c r="Z36" i="3"/>
  <c r="AB36" i="3"/>
  <c r="F36" i="3"/>
  <c r="AE36" i="3" l="1"/>
  <c r="E36" i="3"/>
</calcChain>
</file>

<file path=xl/sharedStrings.xml><?xml version="1.0" encoding="utf-8"?>
<sst xmlns="http://schemas.openxmlformats.org/spreadsheetml/2006/main" count="1099" uniqueCount="329">
  <si>
    <t>detalle</t>
  </si>
  <si>
    <t>Ente</t>
  </si>
  <si>
    <t>Combinación</t>
  </si>
  <si>
    <t>Autorizado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</si>
  <si>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</si>
  <si>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</si>
  <si>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</si>
  <si>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</si>
  <si>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</si>
  <si>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</si>
  <si>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</si>
  <si>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</si>
  <si>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</si>
  <si>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</si>
  <si>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</si>
  <si>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</si>
  <si>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411</t>
  </si>
  <si>
    <t>101-0000000000-42301-130-000000-000-411-41110001-227-2F005C1-C0202-E208T1-18-1110199-00000000</t>
  </si>
  <si>
    <t>101-0000000000-42301-130-000000-000-411-41110001-371-2F005C1-C0202-E208T1-18-1110199-00000000</t>
  </si>
  <si>
    <t>101-0000000000-42301-130-000000-000-411-41110002-227-2F005C1-C0101-E208T1-18-1110199-00000000</t>
  </si>
  <si>
    <t>101-0000000000-42301-130-000000-000-411-41110002-227-2F005C1-C0101-E208T1-31-1110199-00000000</t>
  </si>
  <si>
    <t>101-0000000000-42301-130-000000-000-411-41110002-227-2F005C1-C0202-E208T1-18-1110199-00000000</t>
  </si>
  <si>
    <t>101-0000000000-42301-130-000000-000-411-41110002-371-2F005C1-C0101-E208T1-18-1110199-00000000</t>
  </si>
  <si>
    <t>101-0000000000-42301-130-000000-000-411-41110002-371-2F005C1-C0202-E208T1-18-1110199-00000000</t>
  </si>
  <si>
    <t>101-0000000000-42301-130-000000-000-411-41110003-227-2F005C1-C0101-E208T1-09-1110199-00000000</t>
  </si>
  <si>
    <t>101-0000000000-42301-130-000000-000-411-41110003-227-2F005C1-C0101-E208T1-18-1110199-00000000</t>
  </si>
  <si>
    <t>101-0000000000-42301-130-000000-000-411-41110003-227-2F005C1-C0101-E208T1-31-1110199-00000000</t>
  </si>
  <si>
    <t>101-0000000000-42301-130-000000-000-411-41110003-227-2F005C1-C0101-E208T1-36-1110199-00000000</t>
  </si>
  <si>
    <t>101-0000000000-42301-130-000000-000-411-41110003-227-2F005C1-C0102-E208T1-09-1110199-00000000</t>
  </si>
  <si>
    <t>101-0000000000-42301-130-000000-000-411-41110003-227-2F005C1-C0102-E208T1-18-1110199-00000000</t>
  </si>
  <si>
    <t>101-0000000000-42301-130-000000-000-411-41110003-227-2F005C1-C0102-E208T1-31-1110199-00000000</t>
  </si>
  <si>
    <t>101-0000000000-42301-130-000000-000-411-41110003-227-2F005C1-C0102-E208T1-36-1110199-00000000</t>
  </si>
  <si>
    <t>101-0000000000-42301-130-000000-000-411-41110003-371-2F005C1-C0101-E208T1-18-1110199-00000000</t>
  </si>
  <si>
    <t>101-0000000000-42301-130-000000-000-411-41110003-371-2F005C1-C0101-E208T1-36-1110199-00000000</t>
  </si>
  <si>
    <t>101-0000000000-42301-130-000000-000-411-41110003-371-2F005C1-C0102-E208T1-09-1110199-00000000</t>
  </si>
  <si>
    <t>101-0000000000-42301-130-000000-000-411-41110003-371-2F005C1-C0102-E208T1-18-1110199-00000000</t>
  </si>
  <si>
    <t>101-0000000000-42301-130-000000-000-411-41110003-371-2F005C1-C0102-E208T1-31-1110199-00000000</t>
  </si>
  <si>
    <t>101-0000000000-42301-130-000000-000-411-41110003-371-2F005C1-C0102-E208T1-36-1110199-00000000</t>
  </si>
  <si>
    <t>101-0000000000-42301-130-000000-000-411-41110004-227-2F005C1-C0102-E208T1-18-1110199-00000000</t>
  </si>
  <si>
    <t>101-0000000000-42301-130-000000-000-411-41110004-371-2F005C1-C0102-E208T1-09-1110199-00000000</t>
  </si>
  <si>
    <t>101-0000000000-42301-130-000000-000-411-41110004-371-2F005C1-C0102-E208T1-18-1110199-00000000</t>
  </si>
  <si>
    <t>101-0000000000-42301-130-000000-000-411-41110005-227-2F005C1-C0201-E208T1-18-1110199-00000000</t>
  </si>
  <si>
    <t>101-0000000000-42301-130-000000-000-411-41110005-227-2F005C1-C0202-E208T1-09-1110199-00000000</t>
  </si>
  <si>
    <t>101-0000000000-42301-130-000000-000-411-41110005-227-2F005C1-C0202-E208T1-18-1110199-00000000</t>
  </si>
  <si>
    <t>101-0000000000-42301-130-000000-000-411-41110005-227-2F005C1-C0202-E208T1-36-1110199-00000000</t>
  </si>
  <si>
    <t>101-0000000000-42301-130-000000-000-411-41110005-371-2F005C1-C0201-E208T1-18-1110199-00000000</t>
  </si>
  <si>
    <t>Total Meses</t>
  </si>
  <si>
    <t>411-0000000000-11301-130-000000-000-000-41110001-227-2F005C1-C0202-E208T1-18-1110199-00000000</t>
  </si>
  <si>
    <t>411-0000000000-11301-130-000000-000-000-41110002-227-2F005C1-C0101-E208T1-18-1110199-00000000</t>
  </si>
  <si>
    <t>411-0000000000-11301-130-000000-000-000-41110002-227-2F005C1-C0101-E208T1-31-1110199-00000000</t>
  </si>
  <si>
    <t>411-0000000000-11301-130-000000-000-000-41110002-371-2F005C1-C0202-E208T1-18-1110199-00000000</t>
  </si>
  <si>
    <t>411-0000000000-11301-130-000000-000-000-41110002-371-2F005C1-C0202-E208T1-18-1489899-00000000</t>
  </si>
  <si>
    <t>411-0000000000-11301-130-000000-000-000-41110003-227-2F005C1-C0101-E208T1-09-1110199-00000000</t>
  </si>
  <si>
    <t>411-0000000000-11301-130-000000-000-000-41110003-227-2F005C1-C0101-E208T1-18-1110199-00000000</t>
  </si>
  <si>
    <t>411-0000000000-11301-130-000000-000-000-41110003-227-2F005C1-C0101-E208T1-31-1110199-00000000</t>
  </si>
  <si>
    <t>411-0000000000-11301-130-000000-000-000-41110003-227-2F005C1-C0101-E208T1-36-1110199-00000000</t>
  </si>
  <si>
    <t>411-0000000000-11301-130-000000-000-000-41110003-227-2F005C1-C0102-E208T1-09-1110199-00000000</t>
  </si>
  <si>
    <t>411-0000000000-11301-130-000000-000-000-41110003-227-2F005C1-C0102-E208T1-18-1110199-00000000</t>
  </si>
  <si>
    <t>411-0000000000-11301-130-000000-000-000-41110003-227-2F005C1-C0102-E208T1-31-1110199-00000000</t>
  </si>
  <si>
    <t>411-0000000000-11301-130-000000-000-000-41110003-371-2F005C1-C0101-E208T1-18-1110199-00000000</t>
  </si>
  <si>
    <t>411-0000000000-11301-130-000000-000-000-41110003-371-2F005C1-C0101-E208T1-18-1489899-00000000</t>
  </si>
  <si>
    <t>411-0000000000-11301-130-000000-000-000-41110003-371-2F005C1-C0102-E208T1-18-1110199-00000000</t>
  </si>
  <si>
    <t>411-0000000000-11301-130-000000-000-000-41110003-371-2F005C1-C0102-E208T1-18-1489899-00000000</t>
  </si>
  <si>
    <t>411-0000000000-11301-130-000000-000-000-41110004-227-2F005C1-C0102-E208T1-18-1110199-00000000</t>
  </si>
  <si>
    <t>411-0000000000-11301-130-000000-000-000-41110005-227-2F005C1-C0202-E208T1-18-1110199-00000000</t>
  </si>
  <si>
    <t>411-0000000000-11301-130-000000-000-000-41110005-227-2F005C1-C0202-E208T1-36-1110199-00000000</t>
  </si>
  <si>
    <t>411-0000000000-11301-130-000000-000-000-41110005-371-2F005C1-C0201-E208T1-18-1110199-00000000</t>
  </si>
  <si>
    <t>411-0000000000-11301-130-000000-000-000-41110005-371-2F005C1-C0201-E208T1-18-1489899-00000000</t>
  </si>
  <si>
    <t>411-0000000000-11309-130-000000-000-000-41110003-227-2F005C1-C0101-E208T1-36-1110199-00000000</t>
  </si>
  <si>
    <t>411-0000000000-11309-130-000000-000-000-41110005-227-2F005C1-C0202-E208T1-36-1110199-00000000</t>
  </si>
  <si>
    <t>411-0000000000-13201-130-000000-000-000-41110001-227-2F005C1-C0202-E208T1-18-1110199-00000000</t>
  </si>
  <si>
    <t>411-0000000000-13201-130-000000-000-000-41110002-227-2F005C1-C0101-E208T1-18-1110199-00000000</t>
  </si>
  <si>
    <t>411-0000000000-13201-130-000000-000-000-41110002-227-2F005C1-C0101-E208T1-31-1110199-00000000</t>
  </si>
  <si>
    <t>411-0000000000-13201-130-000000-000-000-41110002-371-2F005C1-C0202-E208T1-18-1110199-00000000</t>
  </si>
  <si>
    <t>411-0000000000-13201-130-000000-000-000-41110002-371-2F005C1-C0202-E208T1-18-1489899-00000000</t>
  </si>
  <si>
    <t>411-0000000000-13201-130-000000-000-000-41110003-227-2F005C1-C0101-E208T1-09-1110199-00000000</t>
  </si>
  <si>
    <t>411-0000000000-13201-130-000000-000-000-41110003-227-2F005C1-C0101-E208T1-18-1110199-00000000</t>
  </si>
  <si>
    <t>411-0000000000-13201-130-000000-000-000-41110003-227-2F005C1-C0101-E208T1-31-1110199-00000000</t>
  </si>
  <si>
    <t>411-0000000000-13201-130-000000-000-000-41110003-227-2F005C1-C0101-E208T1-36-1110199-00000000</t>
  </si>
  <si>
    <t>411-0000000000-13201-130-000000-000-000-41110003-227-2F005C1-C0102-E208T1-09-1110199-00000000</t>
  </si>
  <si>
    <t>411-0000000000-13201-130-000000-000-000-41110003-227-2F005C1-C0102-E208T1-18-1110199-00000000</t>
  </si>
  <si>
    <t>411-0000000000-13201-130-000000-000-000-41110003-227-2F005C1-C0102-E208T1-31-1110199-00000000</t>
  </si>
  <si>
    <t>411-0000000000-13201-130-000000-000-000-41110003-371-2F005C1-C0101-E208T1-18-1110199-00000000</t>
  </si>
  <si>
    <t>411-0000000000-13201-130-000000-000-000-41110003-371-2F005C1-C0101-E208T1-18-1489899-00000000</t>
  </si>
  <si>
    <t>411-0000000000-13201-130-000000-000-000-41110003-371-2F005C1-C0102-E208T1-18-1110199-00000000</t>
  </si>
  <si>
    <t>411-0000000000-13201-130-000000-000-000-41110003-371-2F005C1-C0102-E208T1-18-1489899-00000000</t>
  </si>
  <si>
    <t>411-0000000000-13201-130-000000-000-000-41110004-227-2F005C1-C0102-E208T1-18-1110199-00000000</t>
  </si>
  <si>
    <t>411-0000000000-13201-130-000000-000-000-41110005-227-2F005C1-C0202-E208T1-18-1110199-00000000</t>
  </si>
  <si>
    <t>411-0000000000-13201-130-000000-000-000-41110005-227-2F005C1-C0202-E208T1-36-1110199-00000000</t>
  </si>
  <si>
    <t>411-0000000000-13201-130-000000-000-000-41110005-371-2F005C1-C0201-E208T1-18-1110199-00000000</t>
  </si>
  <si>
    <t>411-0000000000-13201-130-000000-000-000-41110005-371-2F005C1-C0201-E208T1-18-1489899-00000000</t>
  </si>
  <si>
    <t>411-0000000000-13202-130-000000-000-000-41110001-227-2F005C1-C0202-E208T1-18-1110199-00000000</t>
  </si>
  <si>
    <t>411-0000000000-13202-130-000000-000-000-41110002-227-2F005C1-C0101-E208T1-18-1110199-00000000</t>
  </si>
  <si>
    <t>411-0000000000-13202-130-000000-000-000-41110002-227-2F005C1-C0101-E208T1-31-1110199-00000000</t>
  </si>
  <si>
    <t>411-0000000000-13202-130-000000-000-000-41110002-371-2F005C1-C0202-E208T1-18-1110199-00000000</t>
  </si>
  <si>
    <t>411-0000000000-13202-130-000000-000-000-41110002-371-2F005C1-C0202-E208T1-18-1489899-00000000</t>
  </si>
  <si>
    <t>411-0000000000-13202-130-000000-000-000-41110003-227-2F005C1-C0101-E208T1-09-1110199-00000000</t>
  </si>
  <si>
    <t>411-0000000000-13202-130-000000-000-000-41110003-227-2F005C1-C0101-E208T1-18-1110199-00000000</t>
  </si>
  <si>
    <t>411-0000000000-13202-130-000000-000-000-41110003-227-2F005C1-C0101-E208T1-31-1110199-00000000</t>
  </si>
  <si>
    <t>411-0000000000-13202-130-000000-000-000-41110003-227-2F005C1-C0101-E208T1-36-1110199-00000000</t>
  </si>
  <si>
    <t>411-0000000000-13202-130-000000-000-000-41110003-227-2F005C1-C0102-E208T1-09-1110199-00000000</t>
  </si>
  <si>
    <t>411-0000000000-13202-130-000000-000-000-41110003-227-2F005C1-C0102-E208T1-18-1110199-00000000</t>
  </si>
  <si>
    <t>411-0000000000-13202-130-000000-000-000-41110003-227-2F005C1-C0102-E208T1-31-1110199-00000000</t>
  </si>
  <si>
    <t>411-0000000000-13202-130-000000-000-000-41110003-371-2F005C1-C0101-E208T1-18-1110199-00000000</t>
  </si>
  <si>
    <t>411-0000000000-13202-130-000000-000-000-41110003-371-2F005C1-C0101-E208T1-18-1489899-00000000</t>
  </si>
  <si>
    <t>411-0000000000-13202-130-000000-000-000-41110003-371-2F005C1-C0102-E208T1-18-1110199-00000000</t>
  </si>
  <si>
    <t>411-0000000000-13202-130-000000-000-000-41110003-371-2F005C1-C0102-E208T1-18-1489899-00000000</t>
  </si>
  <si>
    <t>411-0000000000-13202-130-000000-000-000-41110004-227-2F005C1-C0102-E208T1-18-1110199-00000000</t>
  </si>
  <si>
    <t>411-0000000000-13202-130-000000-000-000-41110005-227-2F005C1-C0202-E208T1-18-1110199-00000000</t>
  </si>
  <si>
    <t>411-0000000000-13202-130-000000-000-000-41110005-227-2F005C1-C0202-E208T1-36-1110199-00000000</t>
  </si>
  <si>
    <t>411-0000000000-13202-130-000000-000-000-41110005-371-2F005C1-C0201-E208T1-18-1110199-00000000</t>
  </si>
  <si>
    <t>411-0000000000-13202-130-000000-000-000-41110005-371-2F005C1-C0201-E208T1-18-1489899-00000000</t>
  </si>
  <si>
    <t>411-0000000000-13401-130-000000-000-000-41110001-227-2F005C1-C0202-E208T1-18-1110199-00000000</t>
  </si>
  <si>
    <t>411-0000000000-13401-130-000000-000-000-41110003-227-2F005C1-C0102-E208T1-09-1110199-00000000</t>
  </si>
  <si>
    <t>411-0000000000-13401-130-000000-000-000-41110004-371-2F005C1-C0102-E208T1-18-1110199-00000000</t>
  </si>
  <si>
    <t>411-0000000000-13401-130-000000-000-000-41110004-371-2F005C1-C0102-E208T1-18-1489899-00000000</t>
  </si>
  <si>
    <t>411-0000000000-13401-130-000000-000-000-41110005-227-2F005C1-C0202-E208T1-09-1110199-00000000</t>
  </si>
  <si>
    <t>411-0000000000-13403-130-000000-000-000-41110001-227-2F005C1-C0202-E208T1-18-1110199-00000000</t>
  </si>
  <si>
    <t>411-0000000000-13403-130-000000-000-000-41110004-371-2F005C1-C0102-E208T1-18-1110199-00000000</t>
  </si>
  <si>
    <t>411-0000000000-13403-130-000000-000-000-41110004-371-2F005C1-C0102-E208T1-18-1489899-00000000</t>
  </si>
  <si>
    <t>411-0000000000-14103-130-000000-000-000-41110001-227-2F005C1-C0202-E208T1-18-1110199-00000000</t>
  </si>
  <si>
    <t>411-0000000000-14103-130-000000-000-000-41110004-371-2F005C1-C0102-E208T1-18-1110199-00000000</t>
  </si>
  <si>
    <t>411-0000000000-14103-130-000000-000-000-41110004-371-2F005C1-C0102-E208T1-18-1489899-00000000</t>
  </si>
  <si>
    <t>411-0000000000-15401-130-000000-000-000-41110001-227-2F005C1-C0202-E208T1-18-1110199-00000000</t>
  </si>
  <si>
    <t>411-0000000000-15401-130-000000-000-000-41110002-227-2F005C1-C0101-E208T1-18-1110199-00000000</t>
  </si>
  <si>
    <t>411-0000000000-15401-130-000000-000-000-41110002-227-2F005C1-C0202-E208T1-18-1110199-00000000</t>
  </si>
  <si>
    <t>411-0000000000-15401-130-000000-000-000-41110003-227-2F005C1-C0101-E208T1-18-1110199-00000000</t>
  </si>
  <si>
    <t>411-0000000000-15401-130-000000-000-000-41110003-227-2F005C1-C0101-E208T1-36-1110199-00000000</t>
  </si>
  <si>
    <t>411-0000000000-15401-130-000000-000-000-41110003-227-2F005C1-C0102-E208T1-09-1110199-00000000</t>
  </si>
  <si>
    <t>411-0000000000-15401-130-000000-000-000-41110003-227-2F005C1-C0102-E208T1-18-1110199-00000000</t>
  </si>
  <si>
    <t>411-0000000000-15401-130-000000-000-000-41110003-227-2F005C1-C0102-E208T1-31-1110199-00000000</t>
  </si>
  <si>
    <t>411-0000000000-15401-130-000000-000-000-41110003-227-2F005C1-C0102-E208T1-36-1110199-00000000</t>
  </si>
  <si>
    <t>411-0000000000-15401-130-000000-000-000-41110004-227-2F005C1-C0102-E208T1-18-1110199-00000000</t>
  </si>
  <si>
    <t>411-0000000000-15401-130-000000-000-000-41110004-371-2F005C1-C0102-E208T1-09-1110199-00000000</t>
  </si>
  <si>
    <t>411-0000000000-15401-130-000000-000-000-41110005-227-2F005C1-C0201-E208T1-18-1110199-00000000</t>
  </si>
  <si>
    <t>411-0000000000-15401-130-000000-000-000-41110005-227-2F005C1-C0202-E208T1-09-1110199-00000000</t>
  </si>
  <si>
    <t>411-0000000000-15401-130-000000-000-000-41110005-227-2F005C1-C0202-E208T1-18-1110199-00000000</t>
  </si>
  <si>
    <t>411-0000000000-15407-130-000000-000-000-41110001-227-2F005C1-C0202-E208T1-18-1110199-00000000</t>
  </si>
  <si>
    <t>411-0000000000-15407-130-000000-000-000-41110001-371-2F005C1-C0202-E208T1-18-1110199-00000000</t>
  </si>
  <si>
    <t>411-0000000000-15407-130-000000-000-000-41110001-371-2F005C1-C0202-E208T1-18-1489899-00000000</t>
  </si>
  <si>
    <t>411-0000000000-15407-130-000000-000-000-41110002-227-2F005C1-C0101-E208T1-18-1110199-00000000</t>
  </si>
  <si>
    <t>411-0000000000-15407-130-000000-000-000-41110002-227-2F005C1-C0101-E208T1-31-1110199-00000000</t>
  </si>
  <si>
    <t>411-0000000000-15407-130-000000-000-000-41110002-371-2F005C1-C0101-E208T1-18-1110199-00000000</t>
  </si>
  <si>
    <t>411-0000000000-15407-130-000000-000-000-41110002-371-2F005C1-C0101-E208T1-18-1489899-00000000</t>
  </si>
  <si>
    <t>411-0000000000-15407-130-000000-000-000-41110002-371-2F005C1-C0202-E208T1-18-1110199-00000000</t>
  </si>
  <si>
    <t>411-0000000000-15407-130-000000-000-000-41110002-371-2F005C1-C0202-E208T1-18-1489899-00000000</t>
  </si>
  <si>
    <t>411-0000000000-15407-130-000000-000-000-41110003-227-2F005C1-C0101-E208T1-09-1110199-00000000</t>
  </si>
  <si>
    <t>411-0000000000-15407-130-000000-000-000-41110003-227-2F005C1-C0101-E208T1-18-1110199-00000000</t>
  </si>
  <si>
    <t>411-0000000000-15407-130-000000-000-000-41110003-227-2F005C1-C0101-E208T1-31-1110199-00000000</t>
  </si>
  <si>
    <t>411-0000000000-15407-130-000000-000-000-41110003-227-2F005C1-C0101-E208T1-36-1110199-00000000</t>
  </si>
  <si>
    <t>411-0000000000-15407-130-000000-000-000-41110003-227-2F005C1-C0102-E208T1-09-1110199-00000000</t>
  </si>
  <si>
    <t>411-0000000000-15407-130-000000-000-000-41110003-227-2F005C1-C0102-E208T1-18-1110199-00000000</t>
  </si>
  <si>
    <t>411-0000000000-15407-130-000000-000-000-41110003-227-2F005C1-C0102-E208T1-31-1110199-00000000</t>
  </si>
  <si>
    <t>411-0000000000-15407-130-000000-000-000-41110003-371-2F005C1-C0101-E208T1-18-1110199-00000000</t>
  </si>
  <si>
    <t>411-0000000000-15407-130-000000-000-000-41110003-371-2F005C1-C0101-E208T1-18-1489899-00000000</t>
  </si>
  <si>
    <t>411-0000000000-15407-130-000000-000-000-41110003-371-2F005C1-C0101-E208T1-36-1110199-00000000</t>
  </si>
  <si>
    <t>411-0000000000-15407-130-000000-000-000-41110003-371-2F005C1-C0101-E208T1-36-1489899-00000000</t>
  </si>
  <si>
    <t>411-0000000000-15407-130-000000-000-000-41110003-371-2F005C1-C0102-E208T1-09-1110199-00000000</t>
  </si>
  <si>
    <t>411-0000000000-15407-130-000000-000-000-41110003-371-2F005C1-C0102-E208T1-09-1489899-00000000</t>
  </si>
  <si>
    <t>411-0000000000-15407-130-000000-000-000-41110003-371-2F005C1-C0102-E208T1-18-1110199-00000000</t>
  </si>
  <si>
    <t>411-0000000000-15407-130-000000-000-000-41110003-371-2F005C1-C0102-E208T1-18-1489899-00000000</t>
  </si>
  <si>
    <t>411-0000000000-15407-130-000000-000-000-41110003-371-2F005C1-C0102-E208T1-31-1110199-00000000</t>
  </si>
  <si>
    <t>411-0000000000-15407-130-000000-000-000-41110003-371-2F005C1-C0102-E208T1-31-1489899-00000000</t>
  </si>
  <si>
    <t>411-0000000000-15407-130-000000-000-000-41110003-371-2F005C1-C0102-E208T1-36-1110199-00000000</t>
  </si>
  <si>
    <t>411-0000000000-15407-130-000000-000-000-41110003-371-2F005C1-C0102-E208T1-36-1489899-00000000</t>
  </si>
  <si>
    <t>411-0000000000-15407-130-000000-000-000-41110004-227-2F005C1-C0102-E208T1-18-1110199-00000000</t>
  </si>
  <si>
    <t>411-0000000000-15407-130-000000-000-000-41110004-371-2F005C1-C0102-E208T1-09-1110199-00000000</t>
  </si>
  <si>
    <t>411-0000000000-15407-130-000000-000-000-41110004-371-2F005C1-C0102-E208T1-09-1489899-00000000</t>
  </si>
  <si>
    <t>411-0000000000-15407-130-000000-000-000-41110004-371-2F005C1-C0102-E208T1-18-1110199-00000000</t>
  </si>
  <si>
    <t>411-0000000000-15407-130-000000-000-000-41110004-371-2F005C1-C0102-E208T1-18-1489899-00000000</t>
  </si>
  <si>
    <t>411-0000000000-15407-130-000000-000-000-41110005-227-2F005C1-C0202-E208T1-18-1110199-00000000</t>
  </si>
  <si>
    <t>411-0000000000-15407-130-000000-000-000-41110005-227-2F005C1-C0202-E208T1-36-1110199-00000000</t>
  </si>
  <si>
    <t>411-0000000000-15407-130-000000-000-000-41110005-371-2F005C1-C0201-E208T1-18-1110199-00000000</t>
  </si>
  <si>
    <t>411-0000000000-15407-130-000000-000-000-41110005-371-2F005C1-C0201-E208T1-18-1489899-00000000</t>
  </si>
  <si>
    <t>411-0000000000-17111-130-000000-000-000-41110001-227-2F005C1-C0202-E208T1-18-1110199-00000000</t>
  </si>
  <si>
    <t>411-0000000000-17111-130-000000-000-000-41110002-227-2F005C1-C0101-E208T1-18-1110199-00000000</t>
  </si>
  <si>
    <t>411-0000000000-17111-130-000000-000-000-41110002-227-2F005C1-C0101-E208T1-31-1110199-00000000</t>
  </si>
  <si>
    <t>411-0000000000-17111-130-000000-000-000-41110002-371-2F005C1-C0202-E208T1-18-1110199-00000000</t>
  </si>
  <si>
    <t>411-0000000000-17111-130-000000-000-000-41110002-371-2F005C1-C0202-E208T1-18-1489899-00000000</t>
  </si>
  <si>
    <t>411-0000000000-17111-130-000000-000-000-41110003-227-2F005C1-C0101-E208T1-09-1110199-00000000</t>
  </si>
  <si>
    <t>411-0000000000-17111-130-000000-000-000-41110003-227-2F005C1-C0101-E208T1-18-1110199-00000000</t>
  </si>
  <si>
    <t>411-0000000000-17111-130-000000-000-000-41110003-227-2F005C1-C0101-E208T1-31-1110199-00000000</t>
  </si>
  <si>
    <t>411-0000000000-17111-130-000000-000-000-41110003-227-2F005C1-C0101-E208T1-36-1110199-00000000</t>
  </si>
  <si>
    <t>411-0000000000-17111-130-000000-000-000-41110003-227-2F005C1-C0102-E208T1-09-1110199-00000000</t>
  </si>
  <si>
    <t>411-0000000000-17111-130-000000-000-000-41110003-227-2F005C1-C0102-E208T1-18-1110199-00000000</t>
  </si>
  <si>
    <t>411-0000000000-17111-130-000000-000-000-41110003-227-2F005C1-C0102-E208T1-31-1110199-00000000</t>
  </si>
  <si>
    <t>411-0000000000-17111-130-000000-000-000-41110003-371-2F005C1-C0101-E208T1-18-1110199-00000000</t>
  </si>
  <si>
    <t>411-0000000000-17111-130-000000-000-000-41110003-371-2F005C1-C0101-E208T1-18-1489899-00000000</t>
  </si>
  <si>
    <t>411-0000000000-17111-130-000000-000-000-41110003-371-2F005C1-C0102-E208T1-18-1110199-00000000</t>
  </si>
  <si>
    <t>411-0000000000-17111-130-000000-000-000-41110003-371-2F005C1-C0102-E208T1-18-1489899-00000000</t>
  </si>
  <si>
    <t>411-0000000000-17111-130-000000-000-000-41110004-227-2F005C1-C0102-E208T1-18-1110199-00000000</t>
  </si>
  <si>
    <t>411-0000000000-17111-130-000000-000-000-41110005-227-2F005C1-C0202-E208T1-18-1110199-00000000</t>
  </si>
  <si>
    <t>411-0000000000-17111-130-000000-000-000-41110005-227-2F005C1-C0202-E208T1-36-1110199-00000000</t>
  </si>
  <si>
    <t>411-0000000000-17111-130-000000-000-000-41110005-371-2F005C1-C0201-E208T1-18-1110199-00000000</t>
  </si>
  <si>
    <t>411-0000000000-17111-130-000000-000-000-41110005-371-2F005C1-C0201-E208T1-18-1489899-00000000</t>
  </si>
  <si>
    <t>411-0000000000-21101-101-000000-000-000-41110003-371-2F005C1-C0101-E208T1-18-1489899-00000000</t>
  </si>
  <si>
    <t>411-0000000000-21601-101-000000-000-000-41110001-371-2F005C1-C0101-E208T1-09-1489899-00000000</t>
  </si>
  <si>
    <t>411-0000000000-22101-101-000000-000-000-41110005-371-2F005C1-C0201-E208T1-18-1489899-00000000</t>
  </si>
  <si>
    <t>411-0000000000-23801-101-000000-000-000-41110003-371-2F005C1-C0101-E208T1-18-1489899-00000000</t>
  </si>
  <si>
    <t>411-0000000000-26101-101-000000-000-000-41110003-371-2F005C1-C0101-E208T1-18-1489899-00000000</t>
  </si>
  <si>
    <t>411-0000000000-29101-101-000000-000-000-41110002-371-2F005C1-C0102-E208T1-18-1489899-00000000</t>
  </si>
  <si>
    <t>411-0000000000-29201-101-000000-000-000-41110001-371-2F005C1-C0101-E208T1-18-1489899-00000000</t>
  </si>
  <si>
    <t>411-0000000000-29401-101-000000-000-000-41110002-371-2F005C1-C0102-E208T1-18-1489899-00000000</t>
  </si>
  <si>
    <t>411-0000000000-29601-101-000000-000-000-41110002-371-2F005C1-C0102-E208T1-18-1489899-00000000</t>
  </si>
  <si>
    <t>411-0000000000-31101-101-000000-000-000-41110003-371-2F005C1-C0101-E208T1-36-1489899-00000000</t>
  </si>
  <si>
    <t>411-0000000000-31201-101-000000-000-000-41110003-371-2F005C1-C0101-E208T1-09-1489899-00000000</t>
  </si>
  <si>
    <t>411-0000000000-31301-101-000000-000-000-41110003-371-2F005C1-C0101-E208T1-18-1489899-00000000</t>
  </si>
  <si>
    <t>411-0000000000-31401-101-000000-000-000-41110003-371-2F005C1-C0101-E208T1-09-1489899-00000000</t>
  </si>
  <si>
    <t>411-0000000000-31801-101-000000-000-000-41110003-371-2F005C1-C0101-E208T1-18-1489899-00000000</t>
  </si>
  <si>
    <t>411-0000000000-32301-101-000000-000-000-41110002-371-2F005C1-C0102-E208T1-18-1489899-00000000</t>
  </si>
  <si>
    <t>411-0000000000-33101-101-000000-000-000-41110002-371-2F005C1-C0102-E208T1-18-1489899-00000000</t>
  </si>
  <si>
    <t>411-0000000000-33401-101-000000-000-000-41110005-371-2F005C1-C0201-E208T1-18-1489899-00000000</t>
  </si>
  <si>
    <t>411-0000000000-33801-101-000000-000-000-41110002-371-2F005C1-C0102-E208T1-18-1489899-00000000</t>
  </si>
  <si>
    <t>411-0000000000-34101-101-000000-000-000-41110002-371-2F005C1-C0102-E208T1-18-1489899-00000000</t>
  </si>
  <si>
    <t>411-0000000000-34401-101-000000-000-000-41110002-371-2F005C1-C0102-E208T1-18-1489899-00000000</t>
  </si>
  <si>
    <t>411-0000000000-34601-101-000000-000-000-41110003-371-2F005C1-C0101-E208T1-18-1489899-00000000</t>
  </si>
  <si>
    <t>411-0000000000-34801-101-000000-000-000-41110003-371-2F005C1-C0101-E208T1-18-1489899-00000000</t>
  </si>
  <si>
    <t>411-0000000000-35101-101-000000-000-000-41110001-371-2F005C1-C0101-E208T1-18-1489899-00000000</t>
  </si>
  <si>
    <t>411-0000000000-35901-101-000000-000-000-41110002-371-2F005C1-C0102-E208T1-18-1489899-00000000</t>
  </si>
  <si>
    <t>411-0000000000-36108-101-000000-000-000-41110005-371-2F005C1-C0201-E208T1-18-1489899-00000000</t>
  </si>
  <si>
    <t>411-0000000000-36901-101-000000-000-000-41110005-371-2F005C1-C0203-E208T1-18-1489899-00000000</t>
  </si>
  <si>
    <t>411-0000000000-37101-101-000000-000-000-41110001-371-2F005C1-C0101-E208T1-18-1489899-00000000</t>
  </si>
  <si>
    <t>411-0000000000-37501-101-000000-000-000-41110003-371-2F005C1-C0101-E208T1-18-1489899-00000000</t>
  </si>
  <si>
    <t>411-0000000000-38101-101-000000-000-000-41110004-371-2F005C1-C0102-E208T1-18-1489899-00000000</t>
  </si>
  <si>
    <t>411-0000000000-39901-101-000000-000-000-41110002-371-2F005C1-C0102-E208T1-18-1489899-00000000</t>
  </si>
  <si>
    <t>411-0000000000-44205-109-000000-000-000-41110004-371-2F005C1-C0102-E208T1-18-1489899-00000000</t>
  </si>
  <si>
    <t>21101</t>
  </si>
  <si>
    <t>MATERIALES, UTILES Y EQUIPOS MENORES DE OFICINA</t>
  </si>
  <si>
    <t>MATERIAL DE LIMPIEZA</t>
  </si>
  <si>
    <t>PRODUCTOS ALIMENTICIOS PARA PERSONAS</t>
  </si>
  <si>
    <t>MERCANCÍAS PARA SU COMERCIALIZACIÓN EN TIENDAS DEL SECTOR PUBLICO</t>
  </si>
  <si>
    <t>COMBUSTIBLES</t>
  </si>
  <si>
    <t>HERRAMIENTAS MENORES</t>
  </si>
  <si>
    <t xml:space="preserve">REFACCIONES Y ACCESORIOS MENORES DE EFICIOS </t>
  </si>
  <si>
    <t>REFACCIONES Y ACCESORIOS MENORES DE EQUIPO DE COMPUTO Y TECNOLOGIAS DE LA INFORMACION</t>
  </si>
  <si>
    <t>REFACCIONES Y ACCESORIOS MENORES DE EQUIPO DE TRANSPORTE</t>
  </si>
  <si>
    <t>ENERGIA ELECTRICA</t>
  </si>
  <si>
    <t>GAS</t>
  </si>
  <si>
    <t>AGUA</t>
  </si>
  <si>
    <t>SERVICIOS POSTALES Y TELEGRAFICOS</t>
  </si>
  <si>
    <t>ARRENDAMIENTO DE MOBILIARIO Y EQUIPO DE ADMINISTRACION, EDUCACIONAL Y RECREATIVO</t>
  </si>
  <si>
    <t>SERVICIOS LEGALES DE CONTABILIDAD, AUDITORIA Y RELACIONADOS</t>
  </si>
  <si>
    <t>SERVICIOS PARA CAPACITACIÓN A SERVIDORES PÚBLICOS</t>
  </si>
  <si>
    <t>SERVICIOS DE VIGILANCIA PERSONA</t>
  </si>
  <si>
    <t>SERVICIOS FINANCIEROS Y BANCARIOS</t>
  </si>
  <si>
    <t>SEGUROS DE RESPONSABILIDAD, PATRIMONIAL Y FIANZAS</t>
  </si>
  <si>
    <t>ALMACENAJE, EMBALAJE Y ENVASE</t>
  </si>
  <si>
    <t>COMISIONES POR VENTAS</t>
  </si>
  <si>
    <t>CONSERVACION Y MANTENIMIENTO MENOR DE INMUEBLES</t>
  </si>
  <si>
    <t>SERVICIOS DE JARDINERIA Y FUMIGACION</t>
  </si>
  <si>
    <t>SERVICIOS RELACIONADOS CON MONITOREOS DE INFORMACION DE MEDIOS MASIVOS</t>
  </si>
  <si>
    <t>PASAJES AEREOS</t>
  </si>
  <si>
    <t>VIATICOS EN EL PAIS</t>
  </si>
  <si>
    <t>GASTOS DE CEREMONIAL DEL TITULAR DEL EJECUTIVO FEDERAL</t>
  </si>
  <si>
    <t>GASTOS DE LAS COMSIONES INTERNACIONALES DE LIMITES Y AGUAS</t>
  </si>
  <si>
    <t>OTROS SERVICIOS PARA DIFUSION</t>
  </si>
  <si>
    <t xml:space="preserve"> </t>
  </si>
  <si>
    <t>21601</t>
  </si>
  <si>
    <t>22101</t>
  </si>
  <si>
    <t>26101</t>
  </si>
  <si>
    <t>29101</t>
  </si>
  <si>
    <t>29401</t>
  </si>
  <si>
    <t>29601</t>
  </si>
  <si>
    <t>29201</t>
  </si>
  <si>
    <t>31101</t>
  </si>
  <si>
    <t>31201</t>
  </si>
  <si>
    <t>31301</t>
  </si>
  <si>
    <t>31401</t>
  </si>
  <si>
    <t>31801</t>
  </si>
  <si>
    <t>32301</t>
  </si>
  <si>
    <t>33101</t>
  </si>
  <si>
    <t>33801</t>
  </si>
  <si>
    <t>34101</t>
  </si>
  <si>
    <t>34401</t>
  </si>
  <si>
    <t>35101</t>
  </si>
  <si>
    <t>35901</t>
  </si>
  <si>
    <t>37101</t>
  </si>
  <si>
    <t>37501</t>
  </si>
  <si>
    <t>23801</t>
  </si>
  <si>
    <t>33401</t>
  </si>
  <si>
    <t>34601</t>
  </si>
  <si>
    <t>34801</t>
  </si>
  <si>
    <t>36108</t>
  </si>
  <si>
    <t>36901</t>
  </si>
  <si>
    <t>38101</t>
  </si>
  <si>
    <t>39901</t>
  </si>
  <si>
    <t>GASTOS PROVENIENTES DE INGRESO PROPIO</t>
  </si>
  <si>
    <t>ENTE</t>
  </si>
  <si>
    <t>Enero
Ejercido 2023</t>
  </si>
  <si>
    <t>Febrero 
Ejercido 2023</t>
  </si>
  <si>
    <t>Marzo
Ejercido 2023</t>
  </si>
  <si>
    <t>Abril
Ejercido 2023</t>
  </si>
  <si>
    <t>Mayo
Ejercido 2023</t>
  </si>
  <si>
    <t>Junio
Ejercido 2023</t>
  </si>
  <si>
    <t>Julio
Ejercido 2023</t>
  </si>
  <si>
    <t>Agosto
Ejercido 2023</t>
  </si>
  <si>
    <t>Septiembre
Ejercido 2023</t>
  </si>
  <si>
    <t>Octubre
Ejercido 2023</t>
  </si>
  <si>
    <t>Noviembre
Ejercido 2023</t>
  </si>
  <si>
    <t>Diciembre
Ejercido 2023</t>
  </si>
  <si>
    <t>Total Meses
Ejercido 2023</t>
  </si>
  <si>
    <t>TELEFONIA TRADICIONAL (EJERCIDO POR SECRETARIA DE HACIENDA)</t>
  </si>
  <si>
    <t>44000</t>
  </si>
  <si>
    <t>AYUDAS SOCIALES</t>
  </si>
  <si>
    <t xml:space="preserve">CONCEPTO </t>
  </si>
  <si>
    <t>OBJETO
DEL GASTO</t>
  </si>
  <si>
    <t>11301</t>
  </si>
  <si>
    <t>11309</t>
  </si>
  <si>
    <t>13201</t>
  </si>
  <si>
    <t>13202</t>
  </si>
  <si>
    <t>13401</t>
  </si>
  <si>
    <t>13403</t>
  </si>
  <si>
    <t>14103</t>
  </si>
  <si>
    <t>15401</t>
  </si>
  <si>
    <t>15407</t>
  </si>
  <si>
    <t>17111</t>
  </si>
  <si>
    <t>SUELDO</t>
  </si>
  <si>
    <t>PRIMA POR RIESGO LABORAL</t>
  </si>
  <si>
    <t>GRATIFICACION ANUAL</t>
  </si>
  <si>
    <t>PRIMA VACACIONAL</t>
  </si>
  <si>
    <t>COMPENSACIONES</t>
  </si>
  <si>
    <t>GRATIFICACION DE COMPENSACIONES</t>
  </si>
  <si>
    <t>APORTACIONES AL IMSS</t>
  </si>
  <si>
    <t>PRESTACIONES ESTABLECIDAS POR CONDICIONES GENERALES. DE TRABAJO</t>
  </si>
  <si>
    <t>DESPENSA</t>
  </si>
  <si>
    <t>BONO DE PRODUCTIVIDAD</t>
  </si>
  <si>
    <t>TOTAL PRESUPUESTO PARA EJERCER 2024 / INGRESOS PROPIOS  Y RECURSO ESTATAL</t>
  </si>
  <si>
    <t>TOTAL PRESUPUESTO PARA EJERCER 2024 / RECURSO ESTATAL</t>
  </si>
  <si>
    <t>TOTAL PRESUPUESTO PARA EJERCER 2024 / INGRESO PROPIO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</si>
</sst>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color rgb="FF000000"/>
      <name val="Arial"/>
    </font>
    <font>
      <sz val="10"/>
      <color rgb="FF000000"/>
      <name val="Arial"/>
    </font>
    <font>
      <sz val="9"/>
      <color rgb="FF333333"/>
      <name val="Arial"/>
    </font>
    <font>
      <u/>
      <sz val="16"/>
      <color rgb="FF333333"/>
      <name val="Arial"/>
    </font>
    <font>
      <b/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u/>
      <sz val="16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gray0625"/>
    </fill>
    <fill>
      <patternFill patternType="gray0625">
        <bgColor theme="4" tint="0.39997558519241921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/>
      <bottom/>
      <diagonal/>
    </border>
    <border>
      <left style="thin">
        <color rgb="FFDDDDDD"/>
      </left>
      <right/>
      <top/>
      <bottom style="double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double">
        <color indexed="64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double">
        <color indexed="64"/>
      </bottom>
      <diagonal/>
    </border>
    <border>
      <left style="thin">
        <color rgb="FFDDDDDD"/>
      </left>
      <right style="double">
        <color theme="1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double">
        <color theme="1"/>
      </right>
      <top style="thin">
        <color rgb="FFDDDDDD"/>
      </top>
      <bottom style="double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rgb="FFDDDDDD"/>
      </left>
      <right style="thin">
        <color rgb="FFDDDDDD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applyFont="1" applyFill="1" applyAlignment="1">
      <alignment horizontal="left"/>
    </xf>
    <xf numFmtId="43" fontId="2" fillId="2" borderId="0" xfId="1" applyFont="1" applyFill="1" applyAlignment="1">
      <alignment horizontal="left"/>
    </xf>
    <xf numFmtId="43" fontId="3" fillId="2" borderId="0" xfId="1" applyFont="1" applyFill="1" applyAlignment="1">
      <alignment vertical="center"/>
    </xf>
    <xf numFmtId="49" fontId="2" fillId="3" borderId="1" xfId="0" applyNumberFormat="1" applyFont="1" applyFill="1" applyBorder="1" applyAlignment="1">
      <alignment horizontal="left"/>
    </xf>
    <xf numFmtId="43" fontId="2" fillId="3" borderId="1" xfId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3" fontId="2" fillId="2" borderId="1" xfId="1" applyFont="1" applyFill="1" applyBorder="1" applyAlignment="1">
      <alignment horizontal="right"/>
    </xf>
    <xf numFmtId="43" fontId="0" fillId="0" borderId="0" xfId="1" applyFont="1"/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3" fontId="2" fillId="0" borderId="1" xfId="1" applyFont="1" applyFill="1" applyBorder="1" applyAlignment="1">
      <alignment horizontal="right"/>
    </xf>
    <xf numFmtId="49" fontId="2" fillId="0" borderId="2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4" fillId="0" borderId="0" xfId="0" applyFont="1"/>
    <xf numFmtId="43" fontId="2" fillId="0" borderId="0" xfId="1" applyFont="1" applyFill="1" applyBorder="1" applyAlignment="1">
      <alignment horizontal="right"/>
    </xf>
    <xf numFmtId="43" fontId="2" fillId="0" borderId="4" xfId="1" applyFont="1" applyFill="1" applyBorder="1" applyAlignment="1">
      <alignment horizontal="right"/>
    </xf>
    <xf numFmtId="43" fontId="2" fillId="0" borderId="5" xfId="1" applyFont="1" applyFill="1" applyBorder="1" applyAlignment="1">
      <alignment horizontal="right"/>
    </xf>
    <xf numFmtId="43" fontId="2" fillId="0" borderId="6" xfId="1" applyFont="1" applyFill="1" applyBorder="1" applyAlignment="1">
      <alignment horizontal="right"/>
    </xf>
    <xf numFmtId="43" fontId="2" fillId="0" borderId="7" xfId="1" applyFont="1" applyFill="1" applyBorder="1" applyAlignment="1">
      <alignment horizontal="right"/>
    </xf>
    <xf numFmtId="43" fontId="2" fillId="0" borderId="8" xfId="1" applyFont="1" applyFill="1" applyBorder="1" applyAlignment="1">
      <alignment horizontal="right"/>
    </xf>
    <xf numFmtId="43" fontId="2" fillId="0" borderId="9" xfId="1" applyFont="1" applyFill="1" applyBorder="1" applyAlignment="1">
      <alignment horizontal="right"/>
    </xf>
    <xf numFmtId="49" fontId="5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3" fontId="4" fillId="4" borderId="0" xfId="0" applyNumberFormat="1" applyFont="1" applyFill="1"/>
    <xf numFmtId="49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3" fontId="6" fillId="0" borderId="8" xfId="1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 vertical="center"/>
    </xf>
    <xf numFmtId="43" fontId="6" fillId="0" borderId="4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4" fillId="4" borderId="9" xfId="0" applyNumberFormat="1" applyFont="1" applyFill="1" applyBorder="1"/>
    <xf numFmtId="43" fontId="6" fillId="5" borderId="6" xfId="1" applyFont="1" applyFill="1" applyBorder="1" applyAlignment="1">
      <alignment horizontal="center" vertical="center" wrapText="1"/>
    </xf>
    <xf numFmtId="43" fontId="2" fillId="5" borderId="5" xfId="1" applyFont="1" applyFill="1" applyBorder="1" applyAlignment="1">
      <alignment horizontal="right"/>
    </xf>
    <xf numFmtId="43" fontId="2" fillId="5" borderId="6" xfId="1" applyFont="1" applyFill="1" applyBorder="1" applyAlignment="1">
      <alignment horizontal="right"/>
    </xf>
    <xf numFmtId="43" fontId="2" fillId="5" borderId="0" xfId="1" applyFont="1" applyFill="1" applyBorder="1" applyAlignment="1">
      <alignment horizontal="right"/>
    </xf>
    <xf numFmtId="43" fontId="4" fillId="6" borderId="0" xfId="0" applyNumberFormat="1" applyFont="1" applyFill="1"/>
    <xf numFmtId="0" fontId="5" fillId="0" borderId="0" xfId="0" applyFont="1" applyAlignment="1">
      <alignment horizontal="left"/>
    </xf>
    <xf numFmtId="49" fontId="2" fillId="5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left"/>
    </xf>
    <xf numFmtId="49" fontId="5" fillId="5" borderId="1" xfId="0" applyNumberFormat="1" applyFont="1" applyFill="1" applyBorder="1" applyAlignment="1">
      <alignment horizontal="center"/>
    </xf>
    <xf numFmtId="0" fontId="5" fillId="5" borderId="0" xfId="0" applyFont="1" applyFill="1" applyAlignment="1">
      <alignment horizontal="left"/>
    </xf>
    <xf numFmtId="43" fontId="2" fillId="5" borderId="7" xfId="1" applyFont="1" applyFill="1" applyBorder="1" applyAlignment="1">
      <alignment horizontal="right"/>
    </xf>
    <xf numFmtId="43" fontId="2" fillId="5" borderId="1" xfId="1" applyFont="1" applyFill="1" applyBorder="1" applyAlignment="1">
      <alignment horizontal="right"/>
    </xf>
    <xf numFmtId="0" fontId="5" fillId="0" borderId="3" xfId="0" applyFont="1" applyBorder="1" applyAlignment="1">
      <alignment horizontal="left"/>
    </xf>
    <xf numFmtId="43" fontId="0" fillId="0" borderId="0" xfId="0" applyNumberFormat="1"/>
    <xf numFmtId="49" fontId="6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/>
    </xf>
    <xf numFmtId="49" fontId="5" fillId="2" borderId="4" xfId="0" applyNumberFormat="1" applyFont="1" applyFill="1" applyBorder="1" applyAlignment="1">
      <alignment horizontal="left"/>
    </xf>
    <xf numFmtId="43" fontId="2" fillId="2" borderId="4" xfId="1" applyFont="1" applyFill="1" applyBorder="1" applyAlignment="1">
      <alignment horizontal="right"/>
    </xf>
    <xf numFmtId="43" fontId="2" fillId="2" borderId="5" xfId="1" applyFont="1" applyFill="1" applyBorder="1" applyAlignment="1">
      <alignment horizontal="right"/>
    </xf>
    <xf numFmtId="43" fontId="2" fillId="2" borderId="6" xfId="1" applyFont="1" applyFill="1" applyBorder="1" applyAlignment="1">
      <alignment horizontal="right"/>
    </xf>
    <xf numFmtId="43" fontId="2" fillId="2" borderId="7" xfId="1" applyFont="1" applyFill="1" applyBorder="1" applyAlignment="1">
      <alignment horizontal="right"/>
    </xf>
    <xf numFmtId="43" fontId="2" fillId="2" borderId="8" xfId="1" applyFont="1" applyFill="1" applyBorder="1" applyAlignment="1">
      <alignment horizontal="right"/>
    </xf>
    <xf numFmtId="43" fontId="4" fillId="7" borderId="9" xfId="0" applyNumberFormat="1" applyFont="1" applyFill="1" applyBorder="1"/>
    <xf numFmtId="43" fontId="4" fillId="7" borderId="0" xfId="0" applyNumberFormat="1" applyFont="1" applyFill="1"/>
    <xf numFmtId="0" fontId="5" fillId="2" borderId="0" xfId="0" applyFont="1" applyFill="1" applyAlignment="1">
      <alignment horizontal="left"/>
    </xf>
    <xf numFmtId="43" fontId="5" fillId="2" borderId="0" xfId="1" applyFont="1" applyFill="1" applyAlignment="1">
      <alignment horizontal="left"/>
    </xf>
    <xf numFmtId="49" fontId="5" fillId="3" borderId="1" xfId="0" applyNumberFormat="1" applyFont="1" applyFill="1" applyBorder="1" applyAlignment="1">
      <alignment horizontal="left"/>
    </xf>
    <xf numFmtId="43" fontId="5" fillId="3" borderId="1" xfId="1" applyFont="1" applyFill="1" applyBorder="1" applyAlignment="1">
      <alignment horizontal="left"/>
    </xf>
    <xf numFmtId="43" fontId="5" fillId="0" borderId="1" xfId="1" applyFont="1" applyFill="1" applyBorder="1" applyAlignment="1">
      <alignment horizontal="right"/>
    </xf>
    <xf numFmtId="43" fontId="0" fillId="0" borderId="0" xfId="1" applyFont="1" applyFill="1"/>
    <xf numFmtId="49" fontId="6" fillId="8" borderId="10" xfId="0" applyNumberFormat="1" applyFont="1" applyFill="1" applyBorder="1" applyAlignment="1">
      <alignment horizontal="right" indent="2"/>
    </xf>
    <xf numFmtId="43" fontId="4" fillId="8" borderId="0" xfId="1" applyFont="1" applyFill="1"/>
    <xf numFmtId="49" fontId="5" fillId="0" borderId="4" xfId="0" applyNumberFormat="1" applyFont="1" applyBorder="1" applyAlignment="1">
      <alignment horizontal="left"/>
    </xf>
    <xf numFmtId="43" fontId="5" fillId="0" borderId="4" xfId="1" applyFont="1" applyFill="1" applyBorder="1" applyAlignment="1">
      <alignment horizontal="right"/>
    </xf>
    <xf numFmtId="43" fontId="7" fillId="2" borderId="0" xfId="1" applyFont="1" applyFill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21DCE-BEBE-437A-BE36-0707F3962E5A}">
  <dimension ref="B1:P33"/>
  <sheetViews>
    <sheetView topLeftCell="A25" workbookViewId="0">
      <selection activeCell="D5" sqref="D5:D33"/>
    </sheetView>
  </sheetViews>
  <sheetFormatPr baseColWidth="10" defaultRowHeight="12.75" x14ac:dyDescent="0.2"/>
  <cols>
    <col min="1" max="1" width="1" customWidth="1"/>
    <col min="2" max="2" width="10.7109375" customWidth="1"/>
    <col min="3" max="3" width="91.28515625" bestFit="1" customWidth="1"/>
    <col min="4" max="4" width="15.85546875" style="8" bestFit="1" customWidth="1"/>
    <col min="5" max="16" width="10.7109375" style="8" customWidth="1"/>
  </cols>
  <sheetData>
    <row r="1" spans="2:16" s="1" customFormat="1" ht="8.4499999999999993" customHeight="1" x14ac:dyDescent="0.2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2:16" s="1" customFormat="1" ht="31.5" customHeight="1" x14ac:dyDescent="0.2">
      <c r="C2" s="3" t="s">
        <v>0</v>
      </c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</row>
    <row r="3" spans="2:16" s="1" customFormat="1" ht="18.2" customHeight="1" x14ac:dyDescent="0.2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s="1" customFormat="1" ht="24" customHeight="1" x14ac:dyDescent="0.2">
      <c r="B4" s="4" t="s">
        <v>1</v>
      </c>
      <c r="C4" s="4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</row>
    <row r="5" spans="2:16" s="1" customFormat="1" ht="19.7" customHeight="1" x14ac:dyDescent="0.2">
      <c r="B5" s="6" t="s">
        <v>16</v>
      </c>
      <c r="C5" s="6" t="s">
        <v>17</v>
      </c>
      <c r="D5" s="7">
        <v>2338645.33</v>
      </c>
      <c r="E5" s="7">
        <v>96381.64</v>
      </c>
      <c r="F5" s="7">
        <v>96608.47</v>
      </c>
      <c r="G5" s="7">
        <v>96608.47</v>
      </c>
      <c r="H5" s="7">
        <v>180892</v>
      </c>
      <c r="I5" s="7">
        <v>183802.11</v>
      </c>
      <c r="J5" s="7">
        <v>183802.11</v>
      </c>
      <c r="K5" s="7">
        <v>202934.72</v>
      </c>
      <c r="L5" s="7">
        <v>183802.11</v>
      </c>
      <c r="M5" s="7">
        <v>183802.11</v>
      </c>
      <c r="N5" s="7">
        <v>183802.11</v>
      </c>
      <c r="O5" s="7">
        <v>232267.39</v>
      </c>
      <c r="P5" s="7">
        <v>513942.09</v>
      </c>
    </row>
    <row r="6" spans="2:16" s="1" customFormat="1" ht="19.7" customHeight="1" x14ac:dyDescent="0.2">
      <c r="B6" s="6" t="s">
        <v>16</v>
      </c>
      <c r="C6" s="6" t="s">
        <v>18</v>
      </c>
      <c r="D6" s="7">
        <v>14976</v>
      </c>
      <c r="E6" s="7">
        <v>1237</v>
      </c>
      <c r="F6" s="7">
        <v>1249</v>
      </c>
      <c r="G6" s="7">
        <v>1249</v>
      </c>
      <c r="H6" s="7">
        <v>1249</v>
      </c>
      <c r="I6" s="7">
        <v>1249</v>
      </c>
      <c r="J6" s="7">
        <v>1249</v>
      </c>
      <c r="K6" s="7">
        <v>1249</v>
      </c>
      <c r="L6" s="7">
        <v>1249</v>
      </c>
      <c r="M6" s="7">
        <v>1249</v>
      </c>
      <c r="N6" s="7">
        <v>1249</v>
      </c>
      <c r="O6" s="7">
        <v>1249</v>
      </c>
      <c r="P6" s="7">
        <v>1249</v>
      </c>
    </row>
    <row r="7" spans="2:16" s="1" customFormat="1" ht="19.7" customHeight="1" x14ac:dyDescent="0.2">
      <c r="B7" s="6" t="s">
        <v>16</v>
      </c>
      <c r="C7" s="6" t="s">
        <v>19</v>
      </c>
      <c r="D7" s="7">
        <v>516711.02</v>
      </c>
      <c r="E7" s="7">
        <v>36353.26</v>
      </c>
      <c r="F7" s="7">
        <v>36705.339999999997</v>
      </c>
      <c r="G7" s="7">
        <v>36705.339999999997</v>
      </c>
      <c r="H7" s="7">
        <v>36705.339999999997</v>
      </c>
      <c r="I7" s="7">
        <v>36705.339999999997</v>
      </c>
      <c r="J7" s="7">
        <v>36705.339999999997</v>
      </c>
      <c r="K7" s="7">
        <v>48514.68</v>
      </c>
      <c r="L7" s="7">
        <v>36705.339999999997</v>
      </c>
      <c r="M7" s="7">
        <v>36705.339999999997</v>
      </c>
      <c r="N7" s="7">
        <v>36705.339999999997</v>
      </c>
      <c r="O7" s="7">
        <v>63724.01</v>
      </c>
      <c r="P7" s="7">
        <v>74476.350000000006</v>
      </c>
    </row>
    <row r="8" spans="2:16" s="1" customFormat="1" ht="19.7" customHeight="1" x14ac:dyDescent="0.2">
      <c r="B8" s="6" t="s">
        <v>16</v>
      </c>
      <c r="C8" s="6" t="s">
        <v>20</v>
      </c>
      <c r="D8" s="7">
        <v>202444</v>
      </c>
      <c r="E8" s="7">
        <v>14301.05</v>
      </c>
      <c r="F8" s="7">
        <v>14439.54</v>
      </c>
      <c r="G8" s="7">
        <v>14439.54</v>
      </c>
      <c r="H8" s="7">
        <v>14439.54</v>
      </c>
      <c r="I8" s="7">
        <v>14439.54</v>
      </c>
      <c r="J8" s="7">
        <v>14439.54</v>
      </c>
      <c r="K8" s="7">
        <v>19040.87</v>
      </c>
      <c r="L8" s="7">
        <v>14439.54</v>
      </c>
      <c r="M8" s="7">
        <v>14439.54</v>
      </c>
      <c r="N8" s="7">
        <v>14439.54</v>
      </c>
      <c r="O8" s="7">
        <v>25342.21</v>
      </c>
      <c r="P8" s="7">
        <v>28243.55</v>
      </c>
    </row>
    <row r="9" spans="2:16" s="1" customFormat="1" ht="19.7" customHeight="1" x14ac:dyDescent="0.2">
      <c r="B9" s="6" t="s">
        <v>16</v>
      </c>
      <c r="C9" s="6" t="s">
        <v>21</v>
      </c>
      <c r="D9" s="7">
        <v>2343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2343</v>
      </c>
    </row>
    <row r="10" spans="2:16" s="1" customFormat="1" ht="19.7" customHeight="1" x14ac:dyDescent="0.2">
      <c r="B10" s="6" t="s">
        <v>16</v>
      </c>
      <c r="C10" s="6" t="s">
        <v>22</v>
      </c>
      <c r="D10" s="7">
        <v>14976</v>
      </c>
      <c r="E10" s="7">
        <v>1237</v>
      </c>
      <c r="F10" s="7">
        <v>1249</v>
      </c>
      <c r="G10" s="7">
        <v>1249</v>
      </c>
      <c r="H10" s="7">
        <v>1249</v>
      </c>
      <c r="I10" s="7">
        <v>1249</v>
      </c>
      <c r="J10" s="7">
        <v>1249</v>
      </c>
      <c r="K10" s="7">
        <v>1249</v>
      </c>
      <c r="L10" s="7">
        <v>1249</v>
      </c>
      <c r="M10" s="7">
        <v>1249</v>
      </c>
      <c r="N10" s="7">
        <v>1249</v>
      </c>
      <c r="O10" s="7">
        <v>1249</v>
      </c>
      <c r="P10" s="7">
        <v>1249</v>
      </c>
    </row>
    <row r="11" spans="2:16" s="1" customFormat="1" ht="19.7" customHeight="1" x14ac:dyDescent="0.2">
      <c r="B11" s="6" t="s">
        <v>16</v>
      </c>
      <c r="C11" s="6" t="s">
        <v>23</v>
      </c>
      <c r="D11" s="7">
        <v>217420</v>
      </c>
      <c r="E11" s="7">
        <v>15538.05</v>
      </c>
      <c r="F11" s="7">
        <v>15688.54</v>
      </c>
      <c r="G11" s="7">
        <v>15688.54</v>
      </c>
      <c r="H11" s="7">
        <v>15688.54</v>
      </c>
      <c r="I11" s="7">
        <v>15688.54</v>
      </c>
      <c r="J11" s="7">
        <v>15688.54</v>
      </c>
      <c r="K11" s="7">
        <v>20289.87</v>
      </c>
      <c r="L11" s="7">
        <v>15688.54</v>
      </c>
      <c r="M11" s="7">
        <v>15688.54</v>
      </c>
      <c r="N11" s="7">
        <v>15688.54</v>
      </c>
      <c r="O11" s="7">
        <v>26591.21</v>
      </c>
      <c r="P11" s="7">
        <v>29492.55</v>
      </c>
    </row>
    <row r="12" spans="2:16" s="1" customFormat="1" ht="19.7" customHeight="1" x14ac:dyDescent="0.2">
      <c r="B12" s="6" t="s">
        <v>16</v>
      </c>
      <c r="C12" s="6" t="s">
        <v>24</v>
      </c>
      <c r="D12" s="7">
        <v>294814.02</v>
      </c>
      <c r="E12" s="7">
        <v>20929.099999999999</v>
      </c>
      <c r="F12" s="7">
        <v>21131.9</v>
      </c>
      <c r="G12" s="7">
        <v>21131.9</v>
      </c>
      <c r="H12" s="7">
        <v>21131.9</v>
      </c>
      <c r="I12" s="7">
        <v>21131.9</v>
      </c>
      <c r="J12" s="7">
        <v>21131.9</v>
      </c>
      <c r="K12" s="7">
        <v>27754.240000000002</v>
      </c>
      <c r="L12" s="7">
        <v>21131.9</v>
      </c>
      <c r="M12" s="7">
        <v>21131.9</v>
      </c>
      <c r="N12" s="7">
        <v>21131.9</v>
      </c>
      <c r="O12" s="7">
        <v>36076.57</v>
      </c>
      <c r="P12" s="7">
        <v>40998.910000000003</v>
      </c>
    </row>
    <row r="13" spans="2:16" s="1" customFormat="1" ht="19.7" customHeight="1" x14ac:dyDescent="0.2">
      <c r="B13" s="6" t="s">
        <v>16</v>
      </c>
      <c r="C13" s="6" t="s">
        <v>25</v>
      </c>
      <c r="D13" s="7">
        <v>540897.99</v>
      </c>
      <c r="E13" s="7">
        <v>37867.83</v>
      </c>
      <c r="F13" s="7">
        <v>38234.559999999998</v>
      </c>
      <c r="G13" s="7">
        <v>38234.559999999998</v>
      </c>
      <c r="H13" s="7">
        <v>38234.559999999998</v>
      </c>
      <c r="I13" s="7">
        <v>38234.559999999998</v>
      </c>
      <c r="J13" s="7">
        <v>38234.559999999998</v>
      </c>
      <c r="K13" s="7">
        <v>50345.23</v>
      </c>
      <c r="L13" s="7">
        <v>38234.559999999998</v>
      </c>
      <c r="M13" s="7">
        <v>38234.559999999998</v>
      </c>
      <c r="N13" s="7">
        <v>38234.559999999998</v>
      </c>
      <c r="O13" s="7">
        <v>67555.89</v>
      </c>
      <c r="P13" s="7">
        <v>79252.56</v>
      </c>
    </row>
    <row r="14" spans="2:16" s="1" customFormat="1" ht="19.7" customHeight="1" x14ac:dyDescent="0.2">
      <c r="B14" s="6" t="s">
        <v>16</v>
      </c>
      <c r="C14" s="6" t="s">
        <v>26</v>
      </c>
      <c r="D14" s="7">
        <v>139066</v>
      </c>
      <c r="E14" s="7">
        <v>9813.8700000000008</v>
      </c>
      <c r="F14" s="7">
        <v>9908.92</v>
      </c>
      <c r="G14" s="7">
        <v>9908.92</v>
      </c>
      <c r="H14" s="7">
        <v>9908.92</v>
      </c>
      <c r="I14" s="7">
        <v>9908.92</v>
      </c>
      <c r="J14" s="7">
        <v>9908.92</v>
      </c>
      <c r="K14" s="7">
        <v>13001.25</v>
      </c>
      <c r="L14" s="7">
        <v>9908.92</v>
      </c>
      <c r="M14" s="7">
        <v>9908.92</v>
      </c>
      <c r="N14" s="7">
        <v>9908.92</v>
      </c>
      <c r="O14" s="7">
        <v>17793.59</v>
      </c>
      <c r="P14" s="7">
        <v>19185.93</v>
      </c>
    </row>
    <row r="15" spans="2:16" s="1" customFormat="1" ht="19.7" customHeight="1" x14ac:dyDescent="0.2">
      <c r="B15" s="6" t="s">
        <v>16</v>
      </c>
      <c r="C15" s="6" t="s">
        <v>27</v>
      </c>
      <c r="D15" s="7">
        <v>160238.72</v>
      </c>
      <c r="E15" s="7">
        <v>11229.97</v>
      </c>
      <c r="F15" s="7">
        <v>11338.72</v>
      </c>
      <c r="G15" s="7">
        <v>11338.72</v>
      </c>
      <c r="H15" s="7">
        <v>11338.72</v>
      </c>
      <c r="I15" s="7">
        <v>11338.72</v>
      </c>
      <c r="J15" s="7">
        <v>11338.72</v>
      </c>
      <c r="K15" s="7">
        <v>14907.27</v>
      </c>
      <c r="L15" s="7">
        <v>11338.72</v>
      </c>
      <c r="M15" s="7">
        <v>11338.72</v>
      </c>
      <c r="N15" s="7">
        <v>11338.72</v>
      </c>
      <c r="O15" s="7">
        <v>20175.830000000002</v>
      </c>
      <c r="P15" s="7">
        <v>23215.89</v>
      </c>
    </row>
    <row r="16" spans="2:16" s="1" customFormat="1" ht="19.7" customHeight="1" x14ac:dyDescent="0.2">
      <c r="B16" s="6" t="s">
        <v>16</v>
      </c>
      <c r="C16" s="6" t="s">
        <v>28</v>
      </c>
      <c r="D16" s="7">
        <v>130844.99</v>
      </c>
      <c r="E16" s="7">
        <v>9087.85</v>
      </c>
      <c r="F16" s="7">
        <v>9173.83</v>
      </c>
      <c r="G16" s="7">
        <v>9173.83</v>
      </c>
      <c r="H16" s="7">
        <v>9173.83</v>
      </c>
      <c r="I16" s="7">
        <v>9173.83</v>
      </c>
      <c r="J16" s="7">
        <v>9173.83</v>
      </c>
      <c r="K16" s="7">
        <v>11974.16</v>
      </c>
      <c r="L16" s="7">
        <v>9173.83</v>
      </c>
      <c r="M16" s="7">
        <v>9173.83</v>
      </c>
      <c r="N16" s="7">
        <v>9173.83</v>
      </c>
      <c r="O16" s="7">
        <v>16474.5</v>
      </c>
      <c r="P16" s="7">
        <v>19917.84</v>
      </c>
    </row>
    <row r="17" spans="2:16" s="1" customFormat="1" ht="19.7" customHeight="1" x14ac:dyDescent="0.2">
      <c r="B17" s="6" t="s">
        <v>16</v>
      </c>
      <c r="C17" s="6" t="s">
        <v>29</v>
      </c>
      <c r="D17" s="7">
        <v>726066.5</v>
      </c>
      <c r="E17" s="7">
        <v>50696.88</v>
      </c>
      <c r="F17" s="7">
        <v>51187.92</v>
      </c>
      <c r="G17" s="7">
        <v>51187.92</v>
      </c>
      <c r="H17" s="7">
        <v>51187.92</v>
      </c>
      <c r="I17" s="7">
        <v>51187.92</v>
      </c>
      <c r="J17" s="7">
        <v>51187.92</v>
      </c>
      <c r="K17" s="7">
        <v>67404.92</v>
      </c>
      <c r="L17" s="7">
        <v>51187.92</v>
      </c>
      <c r="M17" s="7">
        <v>51187.92</v>
      </c>
      <c r="N17" s="7">
        <v>51187.92</v>
      </c>
      <c r="O17" s="7">
        <v>90421.92</v>
      </c>
      <c r="P17" s="7">
        <v>108039.42</v>
      </c>
    </row>
    <row r="18" spans="2:16" s="1" customFormat="1" ht="19.7" customHeight="1" x14ac:dyDescent="0.2">
      <c r="B18" s="6" t="s">
        <v>16</v>
      </c>
      <c r="C18" s="6" t="s">
        <v>30</v>
      </c>
      <c r="D18" s="7">
        <v>111813</v>
      </c>
      <c r="E18" s="7">
        <v>7718.35</v>
      </c>
      <c r="F18" s="7">
        <v>7793.24</v>
      </c>
      <c r="G18" s="7">
        <v>7793.24</v>
      </c>
      <c r="H18" s="7">
        <v>7793.24</v>
      </c>
      <c r="I18" s="7">
        <v>7793.24</v>
      </c>
      <c r="J18" s="7">
        <v>7793.24</v>
      </c>
      <c r="K18" s="7">
        <v>10180.9</v>
      </c>
      <c r="L18" s="7">
        <v>7793.24</v>
      </c>
      <c r="M18" s="7">
        <v>7793.24</v>
      </c>
      <c r="N18" s="7">
        <v>7793.24</v>
      </c>
      <c r="O18" s="7">
        <v>14268.58</v>
      </c>
      <c r="P18" s="7">
        <v>17299.25</v>
      </c>
    </row>
    <row r="19" spans="2:16" s="1" customFormat="1" ht="19.7" customHeight="1" x14ac:dyDescent="0.2">
      <c r="B19" s="6" t="s">
        <v>16</v>
      </c>
      <c r="C19" s="6" t="s">
        <v>31</v>
      </c>
      <c r="D19" s="7">
        <v>2343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2343</v>
      </c>
    </row>
    <row r="20" spans="2:16" s="1" customFormat="1" ht="19.7" customHeight="1" x14ac:dyDescent="0.2">
      <c r="B20" s="6" t="s">
        <v>16</v>
      </c>
      <c r="C20" s="6" t="s">
        <v>32</v>
      </c>
      <c r="D20" s="7">
        <v>174814</v>
      </c>
      <c r="E20" s="7">
        <v>12698.13</v>
      </c>
      <c r="F20" s="7">
        <v>12821.26</v>
      </c>
      <c r="G20" s="7">
        <v>12821.26</v>
      </c>
      <c r="H20" s="7">
        <v>12821.26</v>
      </c>
      <c r="I20" s="7">
        <v>12821.26</v>
      </c>
      <c r="J20" s="7">
        <v>12821.26</v>
      </c>
      <c r="K20" s="7">
        <v>16051.59</v>
      </c>
      <c r="L20" s="7">
        <v>12821.26</v>
      </c>
      <c r="M20" s="7">
        <v>12821.26</v>
      </c>
      <c r="N20" s="7">
        <v>12821.26</v>
      </c>
      <c r="O20" s="7">
        <v>20981.93</v>
      </c>
      <c r="P20" s="7">
        <v>22512.27</v>
      </c>
    </row>
    <row r="21" spans="2:16" s="1" customFormat="1" ht="19.7" customHeight="1" x14ac:dyDescent="0.2">
      <c r="B21" s="6" t="s">
        <v>16</v>
      </c>
      <c r="C21" s="6" t="s">
        <v>33</v>
      </c>
      <c r="D21" s="7">
        <v>7488</v>
      </c>
      <c r="E21" s="7">
        <v>618.5</v>
      </c>
      <c r="F21" s="7">
        <v>624.5</v>
      </c>
      <c r="G21" s="7">
        <v>624.5</v>
      </c>
      <c r="H21" s="7">
        <v>624.5</v>
      </c>
      <c r="I21" s="7">
        <v>624.5</v>
      </c>
      <c r="J21" s="7">
        <v>624.5</v>
      </c>
      <c r="K21" s="7">
        <v>624.5</v>
      </c>
      <c r="L21" s="7">
        <v>624.5</v>
      </c>
      <c r="M21" s="7">
        <v>624.5</v>
      </c>
      <c r="N21" s="7">
        <v>624.5</v>
      </c>
      <c r="O21" s="7">
        <v>624.5</v>
      </c>
      <c r="P21" s="7">
        <v>624.5</v>
      </c>
    </row>
    <row r="22" spans="2:16" s="1" customFormat="1" ht="19.7" customHeight="1" x14ac:dyDescent="0.2">
      <c r="B22" s="6" t="s">
        <v>16</v>
      </c>
      <c r="C22" s="6" t="s">
        <v>34</v>
      </c>
      <c r="D22" s="7">
        <v>14976</v>
      </c>
      <c r="E22" s="7">
        <v>1237</v>
      </c>
      <c r="F22" s="7">
        <v>1249</v>
      </c>
      <c r="G22" s="7">
        <v>1249</v>
      </c>
      <c r="H22" s="7">
        <v>1249</v>
      </c>
      <c r="I22" s="7">
        <v>1249</v>
      </c>
      <c r="J22" s="7">
        <v>1249</v>
      </c>
      <c r="K22" s="7">
        <v>1249</v>
      </c>
      <c r="L22" s="7">
        <v>1249</v>
      </c>
      <c r="M22" s="7">
        <v>1249</v>
      </c>
      <c r="N22" s="7">
        <v>1249</v>
      </c>
      <c r="O22" s="7">
        <v>1249</v>
      </c>
      <c r="P22" s="7">
        <v>1249</v>
      </c>
    </row>
    <row r="23" spans="2:16" s="1" customFormat="1" ht="19.7" customHeight="1" x14ac:dyDescent="0.2">
      <c r="B23" s="6" t="s">
        <v>16</v>
      </c>
      <c r="C23" s="6" t="s">
        <v>35</v>
      </c>
      <c r="D23" s="7">
        <v>497852.01</v>
      </c>
      <c r="E23" s="7">
        <v>35770.32</v>
      </c>
      <c r="F23" s="7">
        <v>36116.879999999997</v>
      </c>
      <c r="G23" s="7">
        <v>36116.879999999997</v>
      </c>
      <c r="H23" s="7">
        <v>36116.879999999997</v>
      </c>
      <c r="I23" s="7">
        <v>36116.879999999997</v>
      </c>
      <c r="J23" s="7">
        <v>36116.879999999997</v>
      </c>
      <c r="K23" s="7">
        <v>46066.21</v>
      </c>
      <c r="L23" s="7">
        <v>36116.879999999997</v>
      </c>
      <c r="M23" s="7">
        <v>36116.879999999997</v>
      </c>
      <c r="N23" s="7">
        <v>36116.879999999997</v>
      </c>
      <c r="O23" s="7">
        <v>61115.55</v>
      </c>
      <c r="P23" s="7">
        <v>65964.89</v>
      </c>
    </row>
    <row r="24" spans="2:16" s="1" customFormat="1" ht="19.7" customHeight="1" x14ac:dyDescent="0.2">
      <c r="B24" s="6" t="s">
        <v>16</v>
      </c>
      <c r="C24" s="6" t="s">
        <v>36</v>
      </c>
      <c r="D24" s="7">
        <v>14976</v>
      </c>
      <c r="E24" s="7">
        <v>1237</v>
      </c>
      <c r="F24" s="7">
        <v>1249</v>
      </c>
      <c r="G24" s="7">
        <v>1249</v>
      </c>
      <c r="H24" s="7">
        <v>1249</v>
      </c>
      <c r="I24" s="7">
        <v>1249</v>
      </c>
      <c r="J24" s="7">
        <v>1249</v>
      </c>
      <c r="K24" s="7">
        <v>1249</v>
      </c>
      <c r="L24" s="7">
        <v>1249</v>
      </c>
      <c r="M24" s="7">
        <v>1249</v>
      </c>
      <c r="N24" s="7">
        <v>1249</v>
      </c>
      <c r="O24" s="7">
        <v>1249</v>
      </c>
      <c r="P24" s="7">
        <v>1249</v>
      </c>
    </row>
    <row r="25" spans="2:16" s="1" customFormat="1" ht="19.7" customHeight="1" x14ac:dyDescent="0.2">
      <c r="B25" s="6" t="s">
        <v>16</v>
      </c>
      <c r="C25" s="6" t="s">
        <v>37</v>
      </c>
      <c r="D25" s="7">
        <v>14976</v>
      </c>
      <c r="E25" s="7">
        <v>1237</v>
      </c>
      <c r="F25" s="7">
        <v>1249</v>
      </c>
      <c r="G25" s="7">
        <v>1249</v>
      </c>
      <c r="H25" s="7">
        <v>1249</v>
      </c>
      <c r="I25" s="7">
        <v>1249</v>
      </c>
      <c r="J25" s="7">
        <v>1249</v>
      </c>
      <c r="K25" s="7">
        <v>1249</v>
      </c>
      <c r="L25" s="7">
        <v>1249</v>
      </c>
      <c r="M25" s="7">
        <v>1249</v>
      </c>
      <c r="N25" s="7">
        <v>1249</v>
      </c>
      <c r="O25" s="7">
        <v>1249</v>
      </c>
      <c r="P25" s="7">
        <v>1249</v>
      </c>
    </row>
    <row r="26" spans="2:16" s="1" customFormat="1" ht="19.7" customHeight="1" x14ac:dyDescent="0.2">
      <c r="B26" s="6" t="s">
        <v>16</v>
      </c>
      <c r="C26" s="6" t="s">
        <v>38</v>
      </c>
      <c r="D26" s="7">
        <v>496896.52</v>
      </c>
      <c r="E26" s="7">
        <v>34867.46</v>
      </c>
      <c r="F26" s="7">
        <v>35205.14</v>
      </c>
      <c r="G26" s="7">
        <v>35205.14</v>
      </c>
      <c r="H26" s="7">
        <v>35205.14</v>
      </c>
      <c r="I26" s="7">
        <v>35205.14</v>
      </c>
      <c r="J26" s="7">
        <v>35205.14</v>
      </c>
      <c r="K26" s="7">
        <v>46514.81</v>
      </c>
      <c r="L26" s="7">
        <v>35205.14</v>
      </c>
      <c r="M26" s="7">
        <v>35205.14</v>
      </c>
      <c r="N26" s="7">
        <v>35205.14</v>
      </c>
      <c r="O26" s="7">
        <v>61224.480000000003</v>
      </c>
      <c r="P26" s="7">
        <v>72648.649999999994</v>
      </c>
    </row>
    <row r="27" spans="2:16" s="1" customFormat="1" ht="19.7" customHeight="1" x14ac:dyDescent="0.2">
      <c r="B27" s="6" t="s">
        <v>16</v>
      </c>
      <c r="C27" s="6" t="s">
        <v>39</v>
      </c>
      <c r="D27" s="7">
        <v>84993.54</v>
      </c>
      <c r="E27" s="7">
        <v>618.5</v>
      </c>
      <c r="F27" s="7">
        <v>624.5</v>
      </c>
      <c r="G27" s="7">
        <v>624.5</v>
      </c>
      <c r="H27" s="7">
        <v>624.5</v>
      </c>
      <c r="I27" s="7">
        <v>624.5</v>
      </c>
      <c r="J27" s="7">
        <v>624.5</v>
      </c>
      <c r="K27" s="7">
        <v>624.5</v>
      </c>
      <c r="L27" s="7">
        <v>624.5</v>
      </c>
      <c r="M27" s="7">
        <v>624.5</v>
      </c>
      <c r="N27" s="7">
        <v>624.5</v>
      </c>
      <c r="O27" s="7">
        <v>624.5</v>
      </c>
      <c r="P27" s="7">
        <v>78130.039999999994</v>
      </c>
    </row>
    <row r="28" spans="2:16" s="1" customFormat="1" ht="19.7" customHeight="1" x14ac:dyDescent="0.2">
      <c r="B28" s="6" t="s">
        <v>16</v>
      </c>
      <c r="C28" s="6" t="s">
        <v>40</v>
      </c>
      <c r="D28" s="7">
        <v>400777.92</v>
      </c>
      <c r="E28" s="7">
        <v>30122.639999999999</v>
      </c>
      <c r="F28" s="7">
        <v>30275.040000000001</v>
      </c>
      <c r="G28" s="7">
        <v>30275.040000000001</v>
      </c>
      <c r="H28" s="7">
        <v>30275.040000000001</v>
      </c>
      <c r="I28" s="7">
        <v>30275.040000000001</v>
      </c>
      <c r="J28" s="7">
        <v>30275.040000000001</v>
      </c>
      <c r="K28" s="7">
        <v>30275.040000000001</v>
      </c>
      <c r="L28" s="7">
        <v>30275.040000000001</v>
      </c>
      <c r="M28" s="7">
        <v>30275.040000000001</v>
      </c>
      <c r="N28" s="7">
        <v>30275.040000000001</v>
      </c>
      <c r="O28" s="7">
        <v>30275.040000000001</v>
      </c>
      <c r="P28" s="7">
        <v>67904.88</v>
      </c>
    </row>
    <row r="29" spans="2:16" s="1" customFormat="1" ht="19.7" customHeight="1" x14ac:dyDescent="0.2">
      <c r="B29" s="6" t="s">
        <v>16</v>
      </c>
      <c r="C29" s="6" t="s">
        <v>41</v>
      </c>
      <c r="D29" s="7">
        <v>1171.5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1171.5</v>
      </c>
    </row>
    <row r="30" spans="2:16" s="1" customFormat="1" ht="19.7" customHeight="1" x14ac:dyDescent="0.2">
      <c r="B30" s="6" t="s">
        <v>16</v>
      </c>
      <c r="C30" s="6" t="s">
        <v>42</v>
      </c>
      <c r="D30" s="7">
        <v>1801554.96</v>
      </c>
      <c r="E30" s="7">
        <v>0</v>
      </c>
      <c r="F30" s="7">
        <v>81039.72</v>
      </c>
      <c r="G30" s="7">
        <v>171934.38</v>
      </c>
      <c r="H30" s="7">
        <v>171934.38</v>
      </c>
      <c r="I30" s="7">
        <v>171934.38</v>
      </c>
      <c r="J30" s="7">
        <v>171934.38</v>
      </c>
      <c r="K30" s="7">
        <v>171934.38</v>
      </c>
      <c r="L30" s="7">
        <v>171934.38</v>
      </c>
      <c r="M30" s="7">
        <v>171934.38</v>
      </c>
      <c r="N30" s="7">
        <v>171934.38</v>
      </c>
      <c r="O30" s="7">
        <v>171934.38</v>
      </c>
      <c r="P30" s="7">
        <v>173105.82</v>
      </c>
    </row>
    <row r="31" spans="2:16" s="1" customFormat="1" ht="19.7" customHeight="1" x14ac:dyDescent="0.2">
      <c r="B31" s="6" t="s">
        <v>16</v>
      </c>
      <c r="C31" s="6" t="s">
        <v>43</v>
      </c>
      <c r="D31" s="7">
        <v>406059.5</v>
      </c>
      <c r="E31" s="7">
        <v>28602.12</v>
      </c>
      <c r="F31" s="7">
        <v>28879.08</v>
      </c>
      <c r="G31" s="7">
        <v>28879.08</v>
      </c>
      <c r="H31" s="7">
        <v>28879.08</v>
      </c>
      <c r="I31" s="7">
        <v>28879.08</v>
      </c>
      <c r="J31" s="7">
        <v>28879.08</v>
      </c>
      <c r="K31" s="7">
        <v>38081.75</v>
      </c>
      <c r="L31" s="7">
        <v>28879.08</v>
      </c>
      <c r="M31" s="7">
        <v>28879.08</v>
      </c>
      <c r="N31" s="7">
        <v>28879.08</v>
      </c>
      <c r="O31" s="7">
        <v>50684.41</v>
      </c>
      <c r="P31" s="7">
        <v>57658.58</v>
      </c>
    </row>
    <row r="32" spans="2:16" s="1" customFormat="1" ht="19.7" customHeight="1" x14ac:dyDescent="0.2">
      <c r="B32" s="6" t="s">
        <v>16</v>
      </c>
      <c r="C32" s="6" t="s">
        <v>44</v>
      </c>
      <c r="D32" s="7">
        <v>204433.26</v>
      </c>
      <c r="E32" s="7">
        <v>14441.93</v>
      </c>
      <c r="F32" s="7">
        <v>14581.74</v>
      </c>
      <c r="G32" s="7">
        <v>14581.74</v>
      </c>
      <c r="H32" s="7">
        <v>14581.74</v>
      </c>
      <c r="I32" s="7">
        <v>14581.74</v>
      </c>
      <c r="J32" s="7">
        <v>14581.74</v>
      </c>
      <c r="K32" s="7">
        <v>19230.43</v>
      </c>
      <c r="L32" s="7">
        <v>14581.74</v>
      </c>
      <c r="M32" s="7">
        <v>14581.74</v>
      </c>
      <c r="N32" s="7">
        <v>14581.74</v>
      </c>
      <c r="O32" s="7">
        <v>25579.14</v>
      </c>
      <c r="P32" s="7">
        <v>28527.84</v>
      </c>
    </row>
    <row r="33" spans="2:16" s="1" customFormat="1" ht="19.7" customHeight="1" x14ac:dyDescent="0.2">
      <c r="B33" s="6" t="s">
        <v>16</v>
      </c>
      <c r="C33" s="6" t="s">
        <v>45</v>
      </c>
      <c r="D33" s="7">
        <v>484306</v>
      </c>
      <c r="E33" s="7">
        <v>34401.64</v>
      </c>
      <c r="F33" s="7">
        <v>34734.76</v>
      </c>
      <c r="G33" s="7">
        <v>34734.76</v>
      </c>
      <c r="H33" s="7">
        <v>34734.76</v>
      </c>
      <c r="I33" s="7">
        <v>34734.76</v>
      </c>
      <c r="J33" s="7">
        <v>34734.76</v>
      </c>
      <c r="K33" s="7">
        <v>45471.76</v>
      </c>
      <c r="L33" s="7">
        <v>34734.76</v>
      </c>
      <c r="M33" s="7">
        <v>34734.76</v>
      </c>
      <c r="N33" s="7">
        <v>34734.76</v>
      </c>
      <c r="O33" s="7">
        <v>59608.76</v>
      </c>
      <c r="P33" s="7">
        <v>66945.759999999995</v>
      </c>
    </row>
  </sheetData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25D7C-8A3C-4CDB-A552-08D8F298843E}">
  <dimension ref="B1:Q191"/>
  <sheetViews>
    <sheetView tabSelected="1" workbookViewId="0">
      <selection activeCell="D199" sqref="D199"/>
    </sheetView>
  </sheetViews>
  <sheetFormatPr baseColWidth="10" defaultRowHeight="12.75" x14ac:dyDescent="0.2"/>
  <cols>
    <col min="1" max="1" width="1" customWidth="1"/>
    <col min="2" max="2" width="7.7109375" customWidth="1"/>
    <col min="3" max="3" width="91.28515625" bestFit="1" customWidth="1"/>
    <col min="4" max="4" width="13.7109375" style="8" customWidth="1"/>
    <col min="5" max="16" width="13.140625" style="8" customWidth="1"/>
    <col min="17" max="17" width="14.7109375" style="8" customWidth="1"/>
  </cols>
  <sheetData>
    <row r="1" spans="2:17" s="61" customFormat="1" ht="8.4499999999999993" customHeight="1" x14ac:dyDescent="0.2"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2:17" s="61" customFormat="1" ht="31.5" customHeight="1" x14ac:dyDescent="0.2">
      <c r="D2" s="71" t="s">
        <v>0</v>
      </c>
      <c r="E2" s="71"/>
      <c r="F2" s="71"/>
      <c r="G2" s="71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2:17" s="61" customFormat="1" ht="18.2" customHeight="1" x14ac:dyDescent="0.2"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2:17" s="61" customFormat="1" ht="24" customHeight="1" x14ac:dyDescent="0.2">
      <c r="B4" s="63" t="s">
        <v>1</v>
      </c>
      <c r="C4" s="63" t="s">
        <v>2</v>
      </c>
      <c r="D4" s="64" t="s">
        <v>3</v>
      </c>
      <c r="E4" s="64" t="s">
        <v>4</v>
      </c>
      <c r="F4" s="64" t="s">
        <v>5</v>
      </c>
      <c r="G4" s="64" t="s">
        <v>6</v>
      </c>
      <c r="H4" s="64" t="s">
        <v>7</v>
      </c>
      <c r="I4" s="64" t="s">
        <v>8</v>
      </c>
      <c r="J4" s="64" t="s">
        <v>9</v>
      </c>
      <c r="K4" s="64" t="s">
        <v>10</v>
      </c>
      <c r="L4" s="64" t="s">
        <v>11</v>
      </c>
      <c r="M4" s="64" t="s">
        <v>12</v>
      </c>
      <c r="N4" s="64" t="s">
        <v>13</v>
      </c>
      <c r="O4" s="64" t="s">
        <v>14</v>
      </c>
      <c r="P4" s="64" t="s">
        <v>15</v>
      </c>
      <c r="Q4" s="64" t="s">
        <v>46</v>
      </c>
    </row>
    <row r="5" spans="2:17" s="41" customFormat="1" ht="19.7" customHeight="1" x14ac:dyDescent="0.2">
      <c r="B5" s="22" t="s">
        <v>16</v>
      </c>
      <c r="C5" s="22" t="s">
        <v>47</v>
      </c>
      <c r="D5" s="65">
        <v>560424</v>
      </c>
      <c r="E5" s="65">
        <v>46291.040000000001</v>
      </c>
      <c r="F5" s="65">
        <v>46739.360000000001</v>
      </c>
      <c r="G5" s="65">
        <v>46739.360000000001</v>
      </c>
      <c r="H5" s="65">
        <v>46739.360000000001</v>
      </c>
      <c r="I5" s="65">
        <v>46739.360000000001</v>
      </c>
      <c r="J5" s="65">
        <v>46739.360000000001</v>
      </c>
      <c r="K5" s="65">
        <v>46739.360000000001</v>
      </c>
      <c r="L5" s="65">
        <v>46739.360000000001</v>
      </c>
      <c r="M5" s="65">
        <v>46739.360000000001</v>
      </c>
      <c r="N5" s="65">
        <v>46739.360000000001</v>
      </c>
      <c r="O5" s="65">
        <v>46739.360000000001</v>
      </c>
      <c r="P5" s="65">
        <v>46739.360000000001</v>
      </c>
      <c r="Q5" s="65">
        <v>560424</v>
      </c>
    </row>
    <row r="6" spans="2:17" s="41" customFormat="1" ht="19.7" customHeight="1" x14ac:dyDescent="0.2">
      <c r="B6" s="22" t="s">
        <v>16</v>
      </c>
      <c r="C6" s="22" t="s">
        <v>48</v>
      </c>
      <c r="D6" s="65">
        <v>425136</v>
      </c>
      <c r="E6" s="65">
        <v>35116.26</v>
      </c>
      <c r="F6" s="65">
        <v>35456.339999999997</v>
      </c>
      <c r="G6" s="65">
        <v>35456.339999999997</v>
      </c>
      <c r="H6" s="65">
        <v>35456.339999999997</v>
      </c>
      <c r="I6" s="65">
        <v>35456.339999999997</v>
      </c>
      <c r="J6" s="65">
        <v>35456.339999999997</v>
      </c>
      <c r="K6" s="65">
        <v>35456.339999999997</v>
      </c>
      <c r="L6" s="65">
        <v>35456.339999999997</v>
      </c>
      <c r="M6" s="65">
        <v>35456.339999999997</v>
      </c>
      <c r="N6" s="65">
        <v>35456.339999999997</v>
      </c>
      <c r="O6" s="65">
        <v>35456.339999999997</v>
      </c>
      <c r="P6" s="65">
        <v>35456.339999999997</v>
      </c>
      <c r="Q6" s="65">
        <v>425136</v>
      </c>
    </row>
    <row r="7" spans="2:17" s="41" customFormat="1" ht="19.7" customHeight="1" x14ac:dyDescent="0.2">
      <c r="B7" s="22" t="s">
        <v>16</v>
      </c>
      <c r="C7" s="22" t="s">
        <v>49</v>
      </c>
      <c r="D7" s="65">
        <v>165648</v>
      </c>
      <c r="E7" s="65">
        <v>13682.56</v>
      </c>
      <c r="F7" s="65">
        <v>13815.04</v>
      </c>
      <c r="G7" s="65">
        <v>13815.04</v>
      </c>
      <c r="H7" s="65">
        <v>13815.04</v>
      </c>
      <c r="I7" s="65">
        <v>13815.04</v>
      </c>
      <c r="J7" s="65">
        <v>13815.04</v>
      </c>
      <c r="K7" s="65">
        <v>13815.04</v>
      </c>
      <c r="L7" s="65">
        <v>13815.04</v>
      </c>
      <c r="M7" s="65">
        <v>13815.04</v>
      </c>
      <c r="N7" s="65">
        <v>13815.04</v>
      </c>
      <c r="O7" s="65">
        <v>13815.04</v>
      </c>
      <c r="P7" s="65">
        <v>13815.04</v>
      </c>
      <c r="Q7" s="65">
        <v>165648</v>
      </c>
    </row>
    <row r="8" spans="2:17" s="41" customFormat="1" ht="19.7" customHeight="1" x14ac:dyDescent="0.2">
      <c r="B8" s="22" t="s">
        <v>16</v>
      </c>
      <c r="C8" s="22" t="s">
        <v>50</v>
      </c>
      <c r="D8" s="65">
        <v>165648</v>
      </c>
      <c r="E8" s="65">
        <v>13682.56</v>
      </c>
      <c r="F8" s="65">
        <v>13815.04</v>
      </c>
      <c r="G8" s="65">
        <v>13815.04</v>
      </c>
      <c r="H8" s="65">
        <v>13815.04</v>
      </c>
      <c r="I8" s="65">
        <v>13815.04</v>
      </c>
      <c r="J8" s="65">
        <v>13815.04</v>
      </c>
      <c r="K8" s="65">
        <v>13815.04</v>
      </c>
      <c r="L8" s="65">
        <v>13815.04</v>
      </c>
      <c r="M8" s="65">
        <v>13815.04</v>
      </c>
      <c r="N8" s="65">
        <v>13815.04</v>
      </c>
      <c r="O8" s="65">
        <v>13815.04</v>
      </c>
      <c r="P8" s="65">
        <v>13815.04</v>
      </c>
      <c r="Q8" s="65">
        <v>165648</v>
      </c>
    </row>
    <row r="9" spans="2:17" s="41" customFormat="1" ht="19.7" customHeight="1" x14ac:dyDescent="0.2">
      <c r="B9" s="22" t="s">
        <v>16</v>
      </c>
      <c r="C9" s="22" t="s">
        <v>51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65">
        <v>0</v>
      </c>
    </row>
    <row r="10" spans="2:17" s="41" customFormat="1" ht="19.7" customHeight="1" x14ac:dyDescent="0.2">
      <c r="B10" s="22" t="s">
        <v>16</v>
      </c>
      <c r="C10" s="22" t="s">
        <v>52</v>
      </c>
      <c r="D10" s="65">
        <v>238404</v>
      </c>
      <c r="E10" s="65">
        <v>19692.099999999999</v>
      </c>
      <c r="F10" s="65">
        <v>19882.900000000001</v>
      </c>
      <c r="G10" s="65">
        <v>19882.900000000001</v>
      </c>
      <c r="H10" s="65">
        <v>19882.900000000001</v>
      </c>
      <c r="I10" s="65">
        <v>19882.900000000001</v>
      </c>
      <c r="J10" s="65">
        <v>19882.900000000001</v>
      </c>
      <c r="K10" s="65">
        <v>19882.900000000001</v>
      </c>
      <c r="L10" s="65">
        <v>19882.900000000001</v>
      </c>
      <c r="M10" s="65">
        <v>19882.900000000001</v>
      </c>
      <c r="N10" s="65">
        <v>19882.900000000001</v>
      </c>
      <c r="O10" s="65">
        <v>19882.900000000001</v>
      </c>
      <c r="P10" s="65">
        <v>19882.900000000001</v>
      </c>
      <c r="Q10" s="65">
        <v>238404</v>
      </c>
    </row>
    <row r="11" spans="2:17" s="41" customFormat="1" ht="19.7" customHeight="1" x14ac:dyDescent="0.2">
      <c r="B11" s="22" t="s">
        <v>16</v>
      </c>
      <c r="C11" s="22" t="s">
        <v>53</v>
      </c>
      <c r="D11" s="65">
        <v>435984</v>
      </c>
      <c r="E11" s="65">
        <v>36012.339999999997</v>
      </c>
      <c r="F11" s="65">
        <v>36361.06</v>
      </c>
      <c r="G11" s="65">
        <v>36361.06</v>
      </c>
      <c r="H11" s="65">
        <v>36361.06</v>
      </c>
      <c r="I11" s="65">
        <v>36361.06</v>
      </c>
      <c r="J11" s="65">
        <v>36361.06</v>
      </c>
      <c r="K11" s="65">
        <v>36361.06</v>
      </c>
      <c r="L11" s="65">
        <v>36361.06</v>
      </c>
      <c r="M11" s="65">
        <v>36361.06</v>
      </c>
      <c r="N11" s="65">
        <v>36361.06</v>
      </c>
      <c r="O11" s="65">
        <v>36361.06</v>
      </c>
      <c r="P11" s="65">
        <v>36361.06</v>
      </c>
      <c r="Q11" s="65">
        <v>435984</v>
      </c>
    </row>
    <row r="12" spans="2:17" s="41" customFormat="1" ht="19.7" customHeight="1" x14ac:dyDescent="0.2">
      <c r="B12" s="22" t="s">
        <v>16</v>
      </c>
      <c r="C12" s="22" t="s">
        <v>54</v>
      </c>
      <c r="D12" s="65">
        <v>111324</v>
      </c>
      <c r="E12" s="65">
        <v>9195.3799999999992</v>
      </c>
      <c r="F12" s="65">
        <v>9284.42</v>
      </c>
      <c r="G12" s="65">
        <v>9284.42</v>
      </c>
      <c r="H12" s="65">
        <v>9284.42</v>
      </c>
      <c r="I12" s="65">
        <v>9284.42</v>
      </c>
      <c r="J12" s="65">
        <v>9284.42</v>
      </c>
      <c r="K12" s="65">
        <v>9284.42</v>
      </c>
      <c r="L12" s="65">
        <v>9284.42</v>
      </c>
      <c r="M12" s="65">
        <v>9284.42</v>
      </c>
      <c r="N12" s="65">
        <v>9284.42</v>
      </c>
      <c r="O12" s="65">
        <v>9284.42</v>
      </c>
      <c r="P12" s="65">
        <v>9284.42</v>
      </c>
      <c r="Q12" s="65">
        <v>111324</v>
      </c>
    </row>
    <row r="13" spans="2:17" s="41" customFormat="1" ht="19.7" customHeight="1" x14ac:dyDescent="0.2">
      <c r="B13" s="22" t="s">
        <v>16</v>
      </c>
      <c r="C13" s="22" t="s">
        <v>55</v>
      </c>
      <c r="D13" s="65">
        <v>111324</v>
      </c>
      <c r="E13" s="65">
        <v>9195.3799999999992</v>
      </c>
      <c r="F13" s="65">
        <v>9284.42</v>
      </c>
      <c r="G13" s="65">
        <v>9284.42</v>
      </c>
      <c r="H13" s="65">
        <v>9284.42</v>
      </c>
      <c r="I13" s="65">
        <v>9284.42</v>
      </c>
      <c r="J13" s="65">
        <v>9284.42</v>
      </c>
      <c r="K13" s="65">
        <v>9284.42</v>
      </c>
      <c r="L13" s="65">
        <v>9284.42</v>
      </c>
      <c r="M13" s="65">
        <v>9284.42</v>
      </c>
      <c r="N13" s="65">
        <v>9284.42</v>
      </c>
      <c r="O13" s="65">
        <v>9284.42</v>
      </c>
      <c r="P13" s="65">
        <v>9284.42</v>
      </c>
      <c r="Q13" s="65">
        <v>111324</v>
      </c>
    </row>
    <row r="14" spans="2:17" s="41" customFormat="1" ht="19.7" customHeight="1" x14ac:dyDescent="0.2">
      <c r="B14" s="22" t="s">
        <v>16</v>
      </c>
      <c r="C14" s="22" t="s">
        <v>56</v>
      </c>
      <c r="D14" s="65">
        <v>100812</v>
      </c>
      <c r="E14" s="65">
        <v>8327.08</v>
      </c>
      <c r="F14" s="65">
        <v>8407.7199999999993</v>
      </c>
      <c r="G14" s="65">
        <v>8407.7199999999993</v>
      </c>
      <c r="H14" s="65">
        <v>8407.7199999999993</v>
      </c>
      <c r="I14" s="65">
        <v>8407.7199999999993</v>
      </c>
      <c r="J14" s="65">
        <v>8407.7199999999993</v>
      </c>
      <c r="K14" s="65">
        <v>8407.7199999999993</v>
      </c>
      <c r="L14" s="65">
        <v>8407.7199999999993</v>
      </c>
      <c r="M14" s="65">
        <v>8407.7199999999993</v>
      </c>
      <c r="N14" s="65">
        <v>8407.7199999999993</v>
      </c>
      <c r="O14" s="65">
        <v>8407.7199999999993</v>
      </c>
      <c r="P14" s="65">
        <v>8407.7199999999993</v>
      </c>
      <c r="Q14" s="65">
        <v>100812</v>
      </c>
    </row>
    <row r="15" spans="2:17" s="41" customFormat="1" ht="19.7" customHeight="1" x14ac:dyDescent="0.2">
      <c r="B15" s="22" t="s">
        <v>16</v>
      </c>
      <c r="C15" s="22" t="s">
        <v>57</v>
      </c>
      <c r="D15" s="65">
        <v>583812</v>
      </c>
      <c r="E15" s="65">
        <v>48222.879999999997</v>
      </c>
      <c r="F15" s="65">
        <v>48689.919999999998</v>
      </c>
      <c r="G15" s="65">
        <v>48689.919999999998</v>
      </c>
      <c r="H15" s="65">
        <v>48689.919999999998</v>
      </c>
      <c r="I15" s="65">
        <v>48689.919999999998</v>
      </c>
      <c r="J15" s="65">
        <v>48689.919999999998</v>
      </c>
      <c r="K15" s="65">
        <v>48689.919999999998</v>
      </c>
      <c r="L15" s="65">
        <v>48689.919999999998</v>
      </c>
      <c r="M15" s="65">
        <v>48689.919999999998</v>
      </c>
      <c r="N15" s="65">
        <v>48689.919999999998</v>
      </c>
      <c r="O15" s="65">
        <v>48689.919999999998</v>
      </c>
      <c r="P15" s="65">
        <v>48689.919999999998</v>
      </c>
      <c r="Q15" s="65">
        <v>583812</v>
      </c>
    </row>
    <row r="16" spans="2:17" s="41" customFormat="1" ht="19.7" customHeight="1" x14ac:dyDescent="0.2">
      <c r="B16" s="22" t="s">
        <v>16</v>
      </c>
      <c r="C16" s="22" t="s">
        <v>58</v>
      </c>
      <c r="D16" s="65">
        <v>85956</v>
      </c>
      <c r="E16" s="65">
        <v>7099.86</v>
      </c>
      <c r="F16" s="65">
        <v>7168.74</v>
      </c>
      <c r="G16" s="65">
        <v>7168.74</v>
      </c>
      <c r="H16" s="65">
        <v>7168.74</v>
      </c>
      <c r="I16" s="65">
        <v>7168.74</v>
      </c>
      <c r="J16" s="65">
        <v>7168.74</v>
      </c>
      <c r="K16" s="65">
        <v>7168.74</v>
      </c>
      <c r="L16" s="65">
        <v>7168.74</v>
      </c>
      <c r="M16" s="65">
        <v>7168.74</v>
      </c>
      <c r="N16" s="65">
        <v>7168.74</v>
      </c>
      <c r="O16" s="65">
        <v>7168.74</v>
      </c>
      <c r="P16" s="65">
        <v>7168.74</v>
      </c>
      <c r="Q16" s="65">
        <v>85956</v>
      </c>
    </row>
    <row r="17" spans="2:17" s="41" customFormat="1" ht="19.7" customHeight="1" x14ac:dyDescent="0.2">
      <c r="B17" s="22" t="s">
        <v>16</v>
      </c>
      <c r="C17" s="22" t="s">
        <v>59</v>
      </c>
      <c r="D17" s="65">
        <v>116292</v>
      </c>
      <c r="E17" s="65">
        <v>9605.64</v>
      </c>
      <c r="F17" s="65">
        <v>9698.76</v>
      </c>
      <c r="G17" s="65">
        <v>9698.76</v>
      </c>
      <c r="H17" s="65">
        <v>9698.76</v>
      </c>
      <c r="I17" s="65">
        <v>9698.76</v>
      </c>
      <c r="J17" s="65">
        <v>9698.76</v>
      </c>
      <c r="K17" s="65">
        <v>9698.76</v>
      </c>
      <c r="L17" s="65">
        <v>9698.76</v>
      </c>
      <c r="M17" s="65">
        <v>9698.76</v>
      </c>
      <c r="N17" s="65">
        <v>9698.76</v>
      </c>
      <c r="O17" s="65">
        <v>9698.76</v>
      </c>
      <c r="P17" s="65">
        <v>9698.76</v>
      </c>
      <c r="Q17" s="65">
        <v>116292</v>
      </c>
    </row>
    <row r="18" spans="2:17" s="41" customFormat="1" ht="19.7" customHeight="1" x14ac:dyDescent="0.2">
      <c r="B18" s="22" t="s">
        <v>16</v>
      </c>
      <c r="C18" s="22" t="s">
        <v>60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</row>
    <row r="19" spans="2:17" s="41" customFormat="1" ht="19.7" customHeight="1" x14ac:dyDescent="0.2">
      <c r="B19" s="22" t="s">
        <v>16</v>
      </c>
      <c r="C19" s="22" t="s">
        <v>61</v>
      </c>
      <c r="D19" s="65">
        <v>358176</v>
      </c>
      <c r="E19" s="65">
        <v>29585.32</v>
      </c>
      <c r="F19" s="65">
        <v>29871.88</v>
      </c>
      <c r="G19" s="65">
        <v>29871.88</v>
      </c>
      <c r="H19" s="65">
        <v>29871.88</v>
      </c>
      <c r="I19" s="65">
        <v>29871.88</v>
      </c>
      <c r="J19" s="65">
        <v>29871.88</v>
      </c>
      <c r="K19" s="65">
        <v>29871.88</v>
      </c>
      <c r="L19" s="65">
        <v>29871.88</v>
      </c>
      <c r="M19" s="65">
        <v>29871.88</v>
      </c>
      <c r="N19" s="65">
        <v>29871.88</v>
      </c>
      <c r="O19" s="65">
        <v>29871.88</v>
      </c>
      <c r="P19" s="65">
        <v>29871.88</v>
      </c>
      <c r="Q19" s="65">
        <v>358176</v>
      </c>
    </row>
    <row r="20" spans="2:17" s="41" customFormat="1" ht="19.7" customHeight="1" x14ac:dyDescent="0.2">
      <c r="B20" s="22" t="s">
        <v>16</v>
      </c>
      <c r="C20" s="22" t="s">
        <v>62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</row>
    <row r="21" spans="2:17" s="41" customFormat="1" ht="19.7" customHeight="1" x14ac:dyDescent="0.2">
      <c r="B21" s="22" t="s">
        <v>16</v>
      </c>
      <c r="C21" s="22" t="s">
        <v>63</v>
      </c>
      <c r="D21" s="65">
        <v>407148</v>
      </c>
      <c r="E21" s="65">
        <v>33630.46</v>
      </c>
      <c r="F21" s="65">
        <v>33956.14</v>
      </c>
      <c r="G21" s="65">
        <v>33956.14</v>
      </c>
      <c r="H21" s="65">
        <v>33956.14</v>
      </c>
      <c r="I21" s="65">
        <v>33956.14</v>
      </c>
      <c r="J21" s="65">
        <v>33956.14</v>
      </c>
      <c r="K21" s="65">
        <v>33956.14</v>
      </c>
      <c r="L21" s="65">
        <v>33956.14</v>
      </c>
      <c r="M21" s="65">
        <v>33956.14</v>
      </c>
      <c r="N21" s="65">
        <v>33956.14</v>
      </c>
      <c r="O21" s="65">
        <v>33956.14</v>
      </c>
      <c r="P21" s="65">
        <v>33956.14</v>
      </c>
      <c r="Q21" s="65">
        <v>407148</v>
      </c>
    </row>
    <row r="22" spans="2:17" s="41" customFormat="1" ht="19.7" customHeight="1" x14ac:dyDescent="0.2">
      <c r="B22" s="22" t="s">
        <v>16</v>
      </c>
      <c r="C22" s="22" t="s">
        <v>64</v>
      </c>
      <c r="D22" s="65">
        <v>331296</v>
      </c>
      <c r="E22" s="65">
        <v>27365.119999999999</v>
      </c>
      <c r="F22" s="65">
        <v>27630.080000000002</v>
      </c>
      <c r="G22" s="65">
        <v>27630.080000000002</v>
      </c>
      <c r="H22" s="65">
        <v>27630.080000000002</v>
      </c>
      <c r="I22" s="65">
        <v>27630.080000000002</v>
      </c>
      <c r="J22" s="65">
        <v>27630.080000000002</v>
      </c>
      <c r="K22" s="65">
        <v>27630.080000000002</v>
      </c>
      <c r="L22" s="65">
        <v>27630.080000000002</v>
      </c>
      <c r="M22" s="65">
        <v>27630.080000000002</v>
      </c>
      <c r="N22" s="65">
        <v>27630.080000000002</v>
      </c>
      <c r="O22" s="65">
        <v>27630.080000000002</v>
      </c>
      <c r="P22" s="65">
        <v>27630.080000000002</v>
      </c>
      <c r="Q22" s="65">
        <v>331296</v>
      </c>
    </row>
    <row r="23" spans="2:17" s="41" customFormat="1" ht="19.7" customHeight="1" x14ac:dyDescent="0.2">
      <c r="B23" s="22" t="s">
        <v>16</v>
      </c>
      <c r="C23" s="22" t="s">
        <v>65</v>
      </c>
      <c r="D23" s="65">
        <v>145020</v>
      </c>
      <c r="E23" s="65">
        <v>11978.74</v>
      </c>
      <c r="F23" s="65">
        <v>12094.66</v>
      </c>
      <c r="G23" s="65">
        <v>12094.66</v>
      </c>
      <c r="H23" s="65">
        <v>12094.66</v>
      </c>
      <c r="I23" s="65">
        <v>12094.66</v>
      </c>
      <c r="J23" s="65">
        <v>12094.66</v>
      </c>
      <c r="K23" s="65">
        <v>12094.66</v>
      </c>
      <c r="L23" s="65">
        <v>12094.66</v>
      </c>
      <c r="M23" s="65">
        <v>12094.66</v>
      </c>
      <c r="N23" s="65">
        <v>12094.66</v>
      </c>
      <c r="O23" s="65">
        <v>12094.66</v>
      </c>
      <c r="P23" s="65">
        <v>12094.66</v>
      </c>
      <c r="Q23" s="65">
        <v>145020</v>
      </c>
    </row>
    <row r="24" spans="2:17" s="41" customFormat="1" ht="19.7" customHeight="1" x14ac:dyDescent="0.2">
      <c r="B24" s="22" t="s">
        <v>16</v>
      </c>
      <c r="C24" s="22" t="s">
        <v>66</v>
      </c>
      <c r="D24" s="65">
        <v>386532</v>
      </c>
      <c r="E24" s="65">
        <v>31927.64</v>
      </c>
      <c r="F24" s="65">
        <v>32236.76</v>
      </c>
      <c r="G24" s="65">
        <v>32236.76</v>
      </c>
      <c r="H24" s="65">
        <v>32236.76</v>
      </c>
      <c r="I24" s="65">
        <v>32236.76</v>
      </c>
      <c r="J24" s="65">
        <v>32236.76</v>
      </c>
      <c r="K24" s="65">
        <v>32236.76</v>
      </c>
      <c r="L24" s="65">
        <v>32236.76</v>
      </c>
      <c r="M24" s="65">
        <v>32236.76</v>
      </c>
      <c r="N24" s="65">
        <v>32236.76</v>
      </c>
      <c r="O24" s="65">
        <v>32236.76</v>
      </c>
      <c r="P24" s="65">
        <v>32236.76</v>
      </c>
      <c r="Q24" s="65">
        <v>386532</v>
      </c>
    </row>
    <row r="25" spans="2:17" s="41" customFormat="1" ht="19.7" customHeight="1" x14ac:dyDescent="0.2">
      <c r="B25" s="22" t="s">
        <v>16</v>
      </c>
      <c r="C25" s="22" t="s">
        <v>67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0</v>
      </c>
    </row>
    <row r="26" spans="2:17" s="41" customFormat="1" ht="19.7" customHeight="1" x14ac:dyDescent="0.2">
      <c r="B26" s="22" t="s">
        <v>16</v>
      </c>
      <c r="C26" s="22" t="s">
        <v>68</v>
      </c>
      <c r="D26" s="65">
        <v>17143.900000000001</v>
      </c>
      <c r="E26" s="65">
        <v>1416.1</v>
      </c>
      <c r="F26" s="65">
        <v>1429.8</v>
      </c>
      <c r="G26" s="65">
        <v>1429.8</v>
      </c>
      <c r="H26" s="65">
        <v>1429.8</v>
      </c>
      <c r="I26" s="65">
        <v>1429.8</v>
      </c>
      <c r="J26" s="65">
        <v>1429.8</v>
      </c>
      <c r="K26" s="65">
        <v>1429.8</v>
      </c>
      <c r="L26" s="65">
        <v>1429.8</v>
      </c>
      <c r="M26" s="65">
        <v>1429.8</v>
      </c>
      <c r="N26" s="65">
        <v>1429.8</v>
      </c>
      <c r="O26" s="65">
        <v>1429.8</v>
      </c>
      <c r="P26" s="65">
        <v>1429.8</v>
      </c>
      <c r="Q26" s="65">
        <v>17143.900000000001</v>
      </c>
    </row>
    <row r="27" spans="2:17" s="41" customFormat="1" ht="19.7" customHeight="1" x14ac:dyDescent="0.2">
      <c r="B27" s="22" t="s">
        <v>16</v>
      </c>
      <c r="C27" s="22" t="s">
        <v>69</v>
      </c>
      <c r="D27" s="65">
        <v>22333.08</v>
      </c>
      <c r="E27" s="65">
        <v>1844.7</v>
      </c>
      <c r="F27" s="65">
        <v>1862.58</v>
      </c>
      <c r="G27" s="65">
        <v>1862.58</v>
      </c>
      <c r="H27" s="65">
        <v>1862.58</v>
      </c>
      <c r="I27" s="65">
        <v>1862.58</v>
      </c>
      <c r="J27" s="65">
        <v>1862.58</v>
      </c>
      <c r="K27" s="65">
        <v>1862.58</v>
      </c>
      <c r="L27" s="65">
        <v>1862.58</v>
      </c>
      <c r="M27" s="65">
        <v>1862.58</v>
      </c>
      <c r="N27" s="65">
        <v>1862.58</v>
      </c>
      <c r="O27" s="65">
        <v>1862.58</v>
      </c>
      <c r="P27" s="65">
        <v>1862.58</v>
      </c>
      <c r="Q27" s="65">
        <v>22333.08</v>
      </c>
    </row>
    <row r="28" spans="2:17" s="41" customFormat="1" ht="19.7" customHeight="1" x14ac:dyDescent="0.2">
      <c r="B28" s="22" t="s">
        <v>16</v>
      </c>
      <c r="C28" s="22" t="s">
        <v>70</v>
      </c>
      <c r="D28" s="65">
        <v>76530.559999999998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38265.279999999999</v>
      </c>
      <c r="P28" s="65">
        <v>38265.279999999999</v>
      </c>
      <c r="Q28" s="65">
        <v>76530.559999999998</v>
      </c>
    </row>
    <row r="29" spans="2:17" s="41" customFormat="1" ht="19.7" customHeight="1" x14ac:dyDescent="0.2">
      <c r="B29" s="22" t="s">
        <v>16</v>
      </c>
      <c r="C29" s="22" t="s">
        <v>71</v>
      </c>
      <c r="D29" s="65">
        <v>47237.34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23618.67</v>
      </c>
      <c r="P29" s="65">
        <v>23618.67</v>
      </c>
      <c r="Q29" s="65">
        <v>47237.34</v>
      </c>
    </row>
    <row r="30" spans="2:17" s="41" customFormat="1" ht="19.7" customHeight="1" x14ac:dyDescent="0.2">
      <c r="B30" s="22" t="s">
        <v>16</v>
      </c>
      <c r="C30" s="22" t="s">
        <v>72</v>
      </c>
      <c r="D30" s="65">
        <v>18405.330000000002</v>
      </c>
      <c r="E30" s="65">
        <v>-0.01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9202.67</v>
      </c>
      <c r="P30" s="65">
        <v>9202.67</v>
      </c>
      <c r="Q30" s="65">
        <v>18405.330000000002</v>
      </c>
    </row>
    <row r="31" spans="2:17" s="41" customFormat="1" ht="19.7" customHeight="1" x14ac:dyDescent="0.2">
      <c r="B31" s="22" t="s">
        <v>16</v>
      </c>
      <c r="C31" s="22" t="s">
        <v>73</v>
      </c>
      <c r="D31" s="65">
        <v>18405.330000000002</v>
      </c>
      <c r="E31" s="65">
        <v>-0.01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9202.67</v>
      </c>
      <c r="P31" s="65">
        <v>9202.67</v>
      </c>
      <c r="Q31" s="65">
        <v>18405.330000000002</v>
      </c>
    </row>
    <row r="32" spans="2:17" s="41" customFormat="1" ht="19.7" customHeight="1" x14ac:dyDescent="0.2">
      <c r="B32" s="22" t="s">
        <v>16</v>
      </c>
      <c r="C32" s="22" t="s">
        <v>74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  <c r="Q32" s="65">
        <v>0</v>
      </c>
    </row>
    <row r="33" spans="2:17" s="41" customFormat="1" ht="19.7" customHeight="1" x14ac:dyDescent="0.2">
      <c r="B33" s="22" t="s">
        <v>16</v>
      </c>
      <c r="C33" s="22" t="s">
        <v>75</v>
      </c>
      <c r="D33" s="65">
        <v>26489.34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13244.67</v>
      </c>
      <c r="P33" s="65">
        <v>13244.67</v>
      </c>
      <c r="Q33" s="65">
        <v>26489.34</v>
      </c>
    </row>
    <row r="34" spans="2:17" s="41" customFormat="1" ht="19.7" customHeight="1" x14ac:dyDescent="0.2">
      <c r="B34" s="22" t="s">
        <v>16</v>
      </c>
      <c r="C34" s="22" t="s">
        <v>76</v>
      </c>
      <c r="D34" s="65">
        <v>48442.65</v>
      </c>
      <c r="E34" s="65">
        <v>-0.01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  <c r="O34" s="65">
        <v>24221.33</v>
      </c>
      <c r="P34" s="65">
        <v>24221.33</v>
      </c>
      <c r="Q34" s="65">
        <v>48442.65</v>
      </c>
    </row>
    <row r="35" spans="2:17" s="41" customFormat="1" ht="19.7" customHeight="1" x14ac:dyDescent="0.2">
      <c r="B35" s="22" t="s">
        <v>16</v>
      </c>
      <c r="C35" s="22" t="s">
        <v>77</v>
      </c>
      <c r="D35" s="65">
        <v>12369.33</v>
      </c>
      <c r="E35" s="65">
        <v>-0.01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5">
        <v>6184.67</v>
      </c>
      <c r="P35" s="65">
        <v>6184.67</v>
      </c>
      <c r="Q35" s="65">
        <v>12369.33</v>
      </c>
    </row>
    <row r="36" spans="2:17" s="41" customFormat="1" ht="19.7" customHeight="1" x14ac:dyDescent="0.2">
      <c r="B36" s="22" t="s">
        <v>16</v>
      </c>
      <c r="C36" s="22" t="s">
        <v>78</v>
      </c>
      <c r="D36" s="65">
        <v>14274.21</v>
      </c>
      <c r="E36" s="65">
        <v>-0.01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5">
        <v>7137.11</v>
      </c>
      <c r="P36" s="65">
        <v>7137.11</v>
      </c>
      <c r="Q36" s="65">
        <v>14274.21</v>
      </c>
    </row>
    <row r="37" spans="2:17" s="41" customFormat="1" ht="19.7" customHeight="1" x14ac:dyDescent="0.2">
      <c r="B37" s="22" t="s">
        <v>16</v>
      </c>
      <c r="C37" s="22" t="s">
        <v>79</v>
      </c>
      <c r="D37" s="65">
        <v>11201.33</v>
      </c>
      <c r="E37" s="65">
        <v>-0.01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5">
        <v>5600.67</v>
      </c>
      <c r="P37" s="65">
        <v>5600.67</v>
      </c>
      <c r="Q37" s="65">
        <v>11201.33</v>
      </c>
    </row>
    <row r="38" spans="2:17" s="41" customFormat="1" ht="19.7" customHeight="1" x14ac:dyDescent="0.2">
      <c r="B38" s="22" t="s">
        <v>16</v>
      </c>
      <c r="C38" s="22" t="s">
        <v>80</v>
      </c>
      <c r="D38" s="65">
        <v>64868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32434</v>
      </c>
      <c r="P38" s="65">
        <v>32434</v>
      </c>
      <c r="Q38" s="65">
        <v>64868</v>
      </c>
    </row>
    <row r="39" spans="2:17" s="41" customFormat="1" ht="19.7" customHeight="1" x14ac:dyDescent="0.2">
      <c r="B39" s="22" t="s">
        <v>16</v>
      </c>
      <c r="C39" s="22" t="s">
        <v>81</v>
      </c>
      <c r="D39" s="65">
        <v>9550.67</v>
      </c>
      <c r="E39" s="65">
        <v>-0.01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4775.34</v>
      </c>
      <c r="P39" s="65">
        <v>4775.34</v>
      </c>
      <c r="Q39" s="65">
        <v>9550.67</v>
      </c>
    </row>
    <row r="40" spans="2:17" s="41" customFormat="1" ht="19.7" customHeight="1" x14ac:dyDescent="0.2">
      <c r="B40" s="22" t="s">
        <v>16</v>
      </c>
      <c r="C40" s="22" t="s">
        <v>82</v>
      </c>
      <c r="D40" s="65">
        <v>12921.33</v>
      </c>
      <c r="E40" s="65">
        <v>-0.01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6460.67</v>
      </c>
      <c r="P40" s="65">
        <v>6460.67</v>
      </c>
      <c r="Q40" s="65">
        <v>12921.33</v>
      </c>
    </row>
    <row r="41" spans="2:17" s="41" customFormat="1" ht="19.7" customHeight="1" x14ac:dyDescent="0.2">
      <c r="B41" s="22" t="s">
        <v>16</v>
      </c>
      <c r="C41" s="22" t="s">
        <v>83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</row>
    <row r="42" spans="2:17" s="41" customFormat="1" ht="19.7" customHeight="1" x14ac:dyDescent="0.2">
      <c r="B42" s="22" t="s">
        <v>16</v>
      </c>
      <c r="C42" s="22" t="s">
        <v>84</v>
      </c>
      <c r="D42" s="65">
        <v>39797.339999999997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M42" s="65">
        <v>0</v>
      </c>
      <c r="N42" s="65">
        <v>0</v>
      </c>
      <c r="O42" s="65">
        <v>19898.669999999998</v>
      </c>
      <c r="P42" s="65">
        <v>19898.669999999998</v>
      </c>
      <c r="Q42" s="65">
        <v>39797.339999999997</v>
      </c>
    </row>
    <row r="43" spans="2:17" s="41" customFormat="1" ht="19.7" customHeight="1" x14ac:dyDescent="0.2">
      <c r="B43" s="22" t="s">
        <v>16</v>
      </c>
      <c r="C43" s="22" t="s">
        <v>85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</row>
    <row r="44" spans="2:17" s="41" customFormat="1" ht="19.7" customHeight="1" x14ac:dyDescent="0.2">
      <c r="B44" s="22" t="s">
        <v>16</v>
      </c>
      <c r="C44" s="22" t="s">
        <v>86</v>
      </c>
      <c r="D44" s="65">
        <v>45238.68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22619.34</v>
      </c>
      <c r="P44" s="65">
        <v>22619.34</v>
      </c>
      <c r="Q44" s="65">
        <v>45238.68</v>
      </c>
    </row>
    <row r="45" spans="2:17" s="41" customFormat="1" ht="19.7" customHeight="1" x14ac:dyDescent="0.2">
      <c r="B45" s="22" t="s">
        <v>16</v>
      </c>
      <c r="C45" s="22" t="s">
        <v>87</v>
      </c>
      <c r="D45" s="65">
        <v>36810.660000000003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65">
        <v>0</v>
      </c>
      <c r="L45" s="65">
        <v>0</v>
      </c>
      <c r="M45" s="65">
        <v>0</v>
      </c>
      <c r="N45" s="65">
        <v>0</v>
      </c>
      <c r="O45" s="65">
        <v>18405.330000000002</v>
      </c>
      <c r="P45" s="65">
        <v>18405.330000000002</v>
      </c>
      <c r="Q45" s="65">
        <v>36810.660000000003</v>
      </c>
    </row>
    <row r="46" spans="2:17" s="41" customFormat="1" ht="19.7" customHeight="1" x14ac:dyDescent="0.2">
      <c r="B46" s="22" t="s">
        <v>16</v>
      </c>
      <c r="C46" s="22" t="s">
        <v>88</v>
      </c>
      <c r="D46" s="65">
        <v>18594.79</v>
      </c>
      <c r="E46" s="65">
        <v>-0.01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  <c r="M46" s="65">
        <v>0</v>
      </c>
      <c r="N46" s="65">
        <v>0</v>
      </c>
      <c r="O46" s="65">
        <v>9297.4</v>
      </c>
      <c r="P46" s="65">
        <v>9297.4</v>
      </c>
      <c r="Q46" s="65">
        <v>18594.79</v>
      </c>
    </row>
    <row r="47" spans="2:17" s="41" customFormat="1" ht="19.7" customHeight="1" x14ac:dyDescent="0.2">
      <c r="B47" s="22" t="s">
        <v>16</v>
      </c>
      <c r="C47" s="22" t="s">
        <v>89</v>
      </c>
      <c r="D47" s="65">
        <v>42948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  <c r="M47" s="65">
        <v>0</v>
      </c>
      <c r="N47" s="65">
        <v>0</v>
      </c>
      <c r="O47" s="65">
        <v>21474</v>
      </c>
      <c r="P47" s="65">
        <v>21474</v>
      </c>
      <c r="Q47" s="65">
        <v>42948</v>
      </c>
    </row>
    <row r="48" spans="2:17" s="41" customFormat="1" ht="19.7" customHeight="1" x14ac:dyDescent="0.2">
      <c r="B48" s="22" t="s">
        <v>16</v>
      </c>
      <c r="C48" s="22" t="s">
        <v>90</v>
      </c>
      <c r="D48" s="65">
        <v>0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65">
        <v>0</v>
      </c>
      <c r="O48" s="65">
        <v>0</v>
      </c>
      <c r="P48" s="65">
        <v>0</v>
      </c>
      <c r="Q48" s="65">
        <v>0</v>
      </c>
    </row>
    <row r="49" spans="2:17" s="41" customFormat="1" ht="19.7" customHeight="1" x14ac:dyDescent="0.2">
      <c r="B49" s="22" t="s">
        <v>16</v>
      </c>
      <c r="C49" s="22" t="s">
        <v>91</v>
      </c>
      <c r="D49" s="65">
        <v>38265.22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19132.61</v>
      </c>
      <c r="L49" s="65">
        <v>0</v>
      </c>
      <c r="M49" s="65">
        <v>0</v>
      </c>
      <c r="N49" s="65">
        <v>0</v>
      </c>
      <c r="O49" s="65">
        <v>0</v>
      </c>
      <c r="P49" s="65">
        <v>19132.61</v>
      </c>
      <c r="Q49" s="65">
        <v>38265.22</v>
      </c>
    </row>
    <row r="50" spans="2:17" s="41" customFormat="1" ht="19.7" customHeight="1" x14ac:dyDescent="0.2">
      <c r="B50" s="22" t="s">
        <v>16</v>
      </c>
      <c r="C50" s="22" t="s">
        <v>92</v>
      </c>
      <c r="D50" s="65">
        <v>23618.68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  <c r="K50" s="65">
        <v>11809.34</v>
      </c>
      <c r="L50" s="65">
        <v>0</v>
      </c>
      <c r="M50" s="65">
        <v>0</v>
      </c>
      <c r="N50" s="65">
        <v>0</v>
      </c>
      <c r="O50" s="65">
        <v>0</v>
      </c>
      <c r="P50" s="65">
        <v>11809.34</v>
      </c>
      <c r="Q50" s="65">
        <v>23618.68</v>
      </c>
    </row>
    <row r="51" spans="2:17" s="41" customFormat="1" ht="19.7" customHeight="1" x14ac:dyDescent="0.2">
      <c r="B51" s="22" t="s">
        <v>16</v>
      </c>
      <c r="C51" s="22" t="s">
        <v>93</v>
      </c>
      <c r="D51" s="65">
        <v>9202.67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v>4601.33</v>
      </c>
      <c r="L51" s="65">
        <v>0</v>
      </c>
      <c r="M51" s="65">
        <v>0</v>
      </c>
      <c r="N51" s="65">
        <v>0</v>
      </c>
      <c r="O51" s="65">
        <v>0</v>
      </c>
      <c r="P51" s="65">
        <v>4601.34</v>
      </c>
      <c r="Q51" s="65">
        <v>9202.67</v>
      </c>
    </row>
    <row r="52" spans="2:17" s="41" customFormat="1" ht="19.7" customHeight="1" x14ac:dyDescent="0.2">
      <c r="B52" s="22" t="s">
        <v>16</v>
      </c>
      <c r="C52" s="22" t="s">
        <v>94</v>
      </c>
      <c r="D52" s="65">
        <v>9202.67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  <c r="K52" s="65">
        <v>4601.33</v>
      </c>
      <c r="L52" s="65">
        <v>0</v>
      </c>
      <c r="M52" s="65">
        <v>0</v>
      </c>
      <c r="N52" s="65">
        <v>0</v>
      </c>
      <c r="O52" s="65">
        <v>0</v>
      </c>
      <c r="P52" s="65">
        <v>4601.34</v>
      </c>
      <c r="Q52" s="65">
        <v>9202.67</v>
      </c>
    </row>
    <row r="53" spans="2:17" s="41" customFormat="1" ht="19.7" customHeight="1" x14ac:dyDescent="0.2">
      <c r="B53" s="22" t="s">
        <v>16</v>
      </c>
      <c r="C53" s="22" t="s">
        <v>95</v>
      </c>
      <c r="D53" s="65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>
        <v>0</v>
      </c>
      <c r="P53" s="65">
        <v>0</v>
      </c>
      <c r="Q53" s="65">
        <v>0</v>
      </c>
    </row>
    <row r="54" spans="2:17" s="41" customFormat="1" ht="19.7" customHeight="1" x14ac:dyDescent="0.2">
      <c r="B54" s="22" t="s">
        <v>16</v>
      </c>
      <c r="C54" s="22" t="s">
        <v>96</v>
      </c>
      <c r="D54" s="65">
        <v>13244.68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6622.34</v>
      </c>
      <c r="L54" s="65">
        <v>0</v>
      </c>
      <c r="M54" s="65">
        <v>0</v>
      </c>
      <c r="N54" s="65">
        <v>0</v>
      </c>
      <c r="O54" s="65">
        <v>0</v>
      </c>
      <c r="P54" s="65">
        <v>6622.34</v>
      </c>
      <c r="Q54" s="65">
        <v>13244.68</v>
      </c>
    </row>
    <row r="55" spans="2:17" s="41" customFormat="1" ht="19.7" customHeight="1" x14ac:dyDescent="0.2">
      <c r="B55" s="22" t="s">
        <v>16</v>
      </c>
      <c r="C55" s="22" t="s">
        <v>97</v>
      </c>
      <c r="D55" s="65">
        <v>24221.34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12110.67</v>
      </c>
      <c r="L55" s="65">
        <v>0</v>
      </c>
      <c r="M55" s="65">
        <v>0</v>
      </c>
      <c r="N55" s="65">
        <v>0</v>
      </c>
      <c r="O55" s="65">
        <v>0</v>
      </c>
      <c r="P55" s="65">
        <v>12110.67</v>
      </c>
      <c r="Q55" s="65">
        <v>24221.34</v>
      </c>
    </row>
    <row r="56" spans="2:17" s="41" customFormat="1" ht="19.7" customHeight="1" x14ac:dyDescent="0.2">
      <c r="B56" s="22" t="s">
        <v>16</v>
      </c>
      <c r="C56" s="22" t="s">
        <v>98</v>
      </c>
      <c r="D56" s="65">
        <v>6184.67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v>3092.33</v>
      </c>
      <c r="L56" s="65">
        <v>0</v>
      </c>
      <c r="M56" s="65">
        <v>0</v>
      </c>
      <c r="N56" s="65">
        <v>0</v>
      </c>
      <c r="O56" s="65">
        <v>0</v>
      </c>
      <c r="P56" s="65">
        <v>3092.34</v>
      </c>
      <c r="Q56" s="65">
        <v>6184.67</v>
      </c>
    </row>
    <row r="57" spans="2:17" s="41" customFormat="1" ht="19.7" customHeight="1" x14ac:dyDescent="0.2">
      <c r="B57" s="22" t="s">
        <v>16</v>
      </c>
      <c r="C57" s="22" t="s">
        <v>99</v>
      </c>
      <c r="D57" s="65">
        <v>7137.11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3568.55</v>
      </c>
      <c r="L57" s="65">
        <v>0</v>
      </c>
      <c r="M57" s="65">
        <v>0</v>
      </c>
      <c r="N57" s="65">
        <v>0</v>
      </c>
      <c r="O57" s="65">
        <v>0</v>
      </c>
      <c r="P57" s="65">
        <v>3568.56</v>
      </c>
      <c r="Q57" s="65">
        <v>7137.11</v>
      </c>
    </row>
    <row r="58" spans="2:17" s="41" customFormat="1" ht="19.7" customHeight="1" x14ac:dyDescent="0.2">
      <c r="B58" s="22" t="s">
        <v>16</v>
      </c>
      <c r="C58" s="22" t="s">
        <v>100</v>
      </c>
      <c r="D58" s="65">
        <v>5600.67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  <c r="K58" s="65">
        <v>2800.33</v>
      </c>
      <c r="L58" s="65">
        <v>0</v>
      </c>
      <c r="M58" s="65">
        <v>0</v>
      </c>
      <c r="N58" s="65">
        <v>0</v>
      </c>
      <c r="O58" s="65">
        <v>0</v>
      </c>
      <c r="P58" s="65">
        <v>2800.34</v>
      </c>
      <c r="Q58" s="65">
        <v>5600.67</v>
      </c>
    </row>
    <row r="59" spans="2:17" s="41" customFormat="1" ht="19.7" customHeight="1" x14ac:dyDescent="0.2">
      <c r="B59" s="22" t="s">
        <v>16</v>
      </c>
      <c r="C59" s="22" t="s">
        <v>101</v>
      </c>
      <c r="D59" s="65">
        <v>32434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16217</v>
      </c>
      <c r="L59" s="65">
        <v>0</v>
      </c>
      <c r="M59" s="65">
        <v>0</v>
      </c>
      <c r="N59" s="65">
        <v>0</v>
      </c>
      <c r="O59" s="65">
        <v>0</v>
      </c>
      <c r="P59" s="65">
        <v>16217</v>
      </c>
      <c r="Q59" s="65">
        <v>32434</v>
      </c>
    </row>
    <row r="60" spans="2:17" s="41" customFormat="1" ht="19.7" customHeight="1" x14ac:dyDescent="0.2">
      <c r="B60" s="22" t="s">
        <v>16</v>
      </c>
      <c r="C60" s="22" t="s">
        <v>102</v>
      </c>
      <c r="D60" s="65">
        <v>4775.33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5">
        <v>2387.66</v>
      </c>
      <c r="L60" s="65">
        <v>0</v>
      </c>
      <c r="M60" s="65">
        <v>0</v>
      </c>
      <c r="N60" s="65">
        <v>0</v>
      </c>
      <c r="O60" s="65">
        <v>0</v>
      </c>
      <c r="P60" s="65">
        <v>2387.67</v>
      </c>
      <c r="Q60" s="65">
        <v>4775.33</v>
      </c>
    </row>
    <row r="61" spans="2:17" s="41" customFormat="1" ht="19.7" customHeight="1" x14ac:dyDescent="0.2">
      <c r="B61" s="22" t="s">
        <v>16</v>
      </c>
      <c r="C61" s="22" t="s">
        <v>103</v>
      </c>
      <c r="D61" s="65">
        <v>6460.67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5">
        <v>0</v>
      </c>
      <c r="K61" s="65">
        <v>3230.33</v>
      </c>
      <c r="L61" s="65">
        <v>0</v>
      </c>
      <c r="M61" s="65">
        <v>0</v>
      </c>
      <c r="N61" s="65">
        <v>0</v>
      </c>
      <c r="O61" s="65">
        <v>0</v>
      </c>
      <c r="P61" s="65">
        <v>3230.34</v>
      </c>
      <c r="Q61" s="65">
        <v>6460.67</v>
      </c>
    </row>
    <row r="62" spans="2:17" s="41" customFormat="1" ht="19.7" customHeight="1" x14ac:dyDescent="0.2">
      <c r="B62" s="22" t="s">
        <v>16</v>
      </c>
      <c r="C62" s="22" t="s">
        <v>104</v>
      </c>
      <c r="D62" s="65">
        <v>0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0</v>
      </c>
      <c r="P62" s="65">
        <v>0</v>
      </c>
      <c r="Q62" s="65">
        <v>0</v>
      </c>
    </row>
    <row r="63" spans="2:17" s="41" customFormat="1" ht="19.7" customHeight="1" x14ac:dyDescent="0.2">
      <c r="B63" s="22" t="s">
        <v>16</v>
      </c>
      <c r="C63" s="22" t="s">
        <v>105</v>
      </c>
      <c r="D63" s="65">
        <v>19898.669999999998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  <c r="K63" s="65">
        <v>9949.33</v>
      </c>
      <c r="L63" s="65">
        <v>0</v>
      </c>
      <c r="M63" s="65">
        <v>0</v>
      </c>
      <c r="N63" s="65">
        <v>0</v>
      </c>
      <c r="O63" s="65">
        <v>0</v>
      </c>
      <c r="P63" s="65">
        <v>9949.34</v>
      </c>
      <c r="Q63" s="65">
        <v>19898.669999999998</v>
      </c>
    </row>
    <row r="64" spans="2:17" s="41" customFormat="1" ht="19.7" customHeight="1" x14ac:dyDescent="0.2">
      <c r="B64" s="22" t="s">
        <v>16</v>
      </c>
      <c r="C64" s="22" t="s">
        <v>106</v>
      </c>
      <c r="D64" s="65">
        <v>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  <c r="O64" s="65">
        <v>0</v>
      </c>
      <c r="P64" s="65">
        <v>0</v>
      </c>
      <c r="Q64" s="65">
        <v>0</v>
      </c>
    </row>
    <row r="65" spans="2:17" s="41" customFormat="1" ht="19.7" customHeight="1" x14ac:dyDescent="0.2">
      <c r="B65" s="22" t="s">
        <v>16</v>
      </c>
      <c r="C65" s="22" t="s">
        <v>107</v>
      </c>
      <c r="D65" s="65">
        <v>22619.34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11309.67</v>
      </c>
      <c r="L65" s="65">
        <v>0</v>
      </c>
      <c r="M65" s="65">
        <v>0</v>
      </c>
      <c r="N65" s="65">
        <v>0</v>
      </c>
      <c r="O65" s="65">
        <v>0</v>
      </c>
      <c r="P65" s="65">
        <v>11309.67</v>
      </c>
      <c r="Q65" s="65">
        <v>22619.34</v>
      </c>
    </row>
    <row r="66" spans="2:17" s="41" customFormat="1" ht="19.7" customHeight="1" x14ac:dyDescent="0.2">
      <c r="B66" s="22" t="s">
        <v>16</v>
      </c>
      <c r="C66" s="22" t="s">
        <v>108</v>
      </c>
      <c r="D66" s="65">
        <v>18405.34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  <c r="J66" s="65">
        <v>0</v>
      </c>
      <c r="K66" s="65">
        <v>9202.67</v>
      </c>
      <c r="L66" s="65">
        <v>0</v>
      </c>
      <c r="M66" s="65">
        <v>0</v>
      </c>
      <c r="N66" s="65">
        <v>0</v>
      </c>
      <c r="O66" s="65">
        <v>0</v>
      </c>
      <c r="P66" s="65">
        <v>9202.67</v>
      </c>
      <c r="Q66" s="65">
        <v>18405.34</v>
      </c>
    </row>
    <row r="67" spans="2:17" s="41" customFormat="1" ht="19.7" customHeight="1" x14ac:dyDescent="0.2">
      <c r="B67" s="22" t="s">
        <v>16</v>
      </c>
      <c r="C67" s="22" t="s">
        <v>109</v>
      </c>
      <c r="D67" s="65">
        <v>9297.39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5">
        <v>0</v>
      </c>
      <c r="K67" s="65">
        <v>4648.6899999999996</v>
      </c>
      <c r="L67" s="65">
        <v>0</v>
      </c>
      <c r="M67" s="65">
        <v>0</v>
      </c>
      <c r="N67" s="65">
        <v>0</v>
      </c>
      <c r="O67" s="65">
        <v>0</v>
      </c>
      <c r="P67" s="65">
        <v>4648.7</v>
      </c>
      <c r="Q67" s="65">
        <v>9297.39</v>
      </c>
    </row>
    <row r="68" spans="2:17" s="41" customFormat="1" ht="19.7" customHeight="1" x14ac:dyDescent="0.2">
      <c r="B68" s="22" t="s">
        <v>16</v>
      </c>
      <c r="C68" s="22" t="s">
        <v>110</v>
      </c>
      <c r="D68" s="65">
        <v>21474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65">
        <v>0</v>
      </c>
      <c r="K68" s="65">
        <v>10737</v>
      </c>
      <c r="L68" s="65">
        <v>0</v>
      </c>
      <c r="M68" s="65">
        <v>0</v>
      </c>
      <c r="N68" s="65">
        <v>0</v>
      </c>
      <c r="O68" s="65">
        <v>0</v>
      </c>
      <c r="P68" s="65">
        <v>10737</v>
      </c>
      <c r="Q68" s="65">
        <v>21474</v>
      </c>
    </row>
    <row r="69" spans="2:17" s="41" customFormat="1" ht="19.7" customHeight="1" x14ac:dyDescent="0.2">
      <c r="B69" s="22" t="s">
        <v>16</v>
      </c>
      <c r="C69" s="22" t="s">
        <v>111</v>
      </c>
      <c r="D69" s="65">
        <v>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65">
        <v>0</v>
      </c>
      <c r="P69" s="65">
        <v>0</v>
      </c>
      <c r="Q69" s="65">
        <v>0</v>
      </c>
    </row>
    <row r="70" spans="2:17" s="41" customFormat="1" ht="19.7" customHeight="1" x14ac:dyDescent="0.2">
      <c r="B70" s="22" t="s">
        <v>16</v>
      </c>
      <c r="C70" s="22" t="s">
        <v>112</v>
      </c>
      <c r="D70" s="65">
        <v>583674.81000000006</v>
      </c>
      <c r="E70" s="65">
        <v>48853.599999999999</v>
      </c>
      <c r="F70" s="65">
        <v>48620.11</v>
      </c>
      <c r="G70" s="65">
        <v>48620.11</v>
      </c>
      <c r="H70" s="65">
        <v>48620.11</v>
      </c>
      <c r="I70" s="65">
        <v>48620.11</v>
      </c>
      <c r="J70" s="65">
        <v>48620.11</v>
      </c>
      <c r="K70" s="65">
        <v>48620.11</v>
      </c>
      <c r="L70" s="65">
        <v>48620.11</v>
      </c>
      <c r="M70" s="65">
        <v>48620.11</v>
      </c>
      <c r="N70" s="65">
        <v>48620.11</v>
      </c>
      <c r="O70" s="65">
        <v>48620.11</v>
      </c>
      <c r="P70" s="65">
        <v>48620.11</v>
      </c>
      <c r="Q70" s="65">
        <v>583674.81000000006</v>
      </c>
    </row>
    <row r="71" spans="2:17" s="41" customFormat="1" ht="19.7" customHeight="1" x14ac:dyDescent="0.2">
      <c r="B71" s="22" t="s">
        <v>16</v>
      </c>
      <c r="C71" s="22" t="s">
        <v>113</v>
      </c>
      <c r="D71" s="65">
        <v>1699.99</v>
      </c>
      <c r="E71" s="65">
        <v>142.28</v>
      </c>
      <c r="F71" s="65">
        <v>141.61000000000001</v>
      </c>
      <c r="G71" s="65">
        <v>141.61000000000001</v>
      </c>
      <c r="H71" s="65">
        <v>141.61000000000001</v>
      </c>
      <c r="I71" s="65">
        <v>141.61000000000001</v>
      </c>
      <c r="J71" s="65">
        <v>141.61000000000001</v>
      </c>
      <c r="K71" s="65">
        <v>141.61000000000001</v>
      </c>
      <c r="L71" s="65">
        <v>141.61000000000001</v>
      </c>
      <c r="M71" s="65">
        <v>141.61000000000001</v>
      </c>
      <c r="N71" s="65">
        <v>141.61000000000001</v>
      </c>
      <c r="O71" s="65">
        <v>141.61000000000001</v>
      </c>
      <c r="P71" s="65">
        <v>141.61000000000001</v>
      </c>
      <c r="Q71" s="65">
        <v>1699.99</v>
      </c>
    </row>
    <row r="72" spans="2:17" s="41" customFormat="1" ht="19.7" customHeight="1" x14ac:dyDescent="0.2">
      <c r="B72" s="22" t="s">
        <v>16</v>
      </c>
      <c r="C72" s="22" t="s">
        <v>114</v>
      </c>
      <c r="D72" s="65">
        <v>115216.56</v>
      </c>
      <c r="E72" s="65">
        <v>9643.6200000000008</v>
      </c>
      <c r="F72" s="65">
        <v>9597.5400000000009</v>
      </c>
      <c r="G72" s="65">
        <v>9597.5400000000009</v>
      </c>
      <c r="H72" s="65">
        <v>9597.5400000000009</v>
      </c>
      <c r="I72" s="65">
        <v>9597.5400000000009</v>
      </c>
      <c r="J72" s="65">
        <v>9597.5400000000009</v>
      </c>
      <c r="K72" s="65">
        <v>9597.5400000000009</v>
      </c>
      <c r="L72" s="65">
        <v>9597.5400000000009</v>
      </c>
      <c r="M72" s="65">
        <v>9597.5400000000009</v>
      </c>
      <c r="N72" s="65">
        <v>9597.5400000000009</v>
      </c>
      <c r="O72" s="65">
        <v>9597.5400000000009</v>
      </c>
      <c r="P72" s="65">
        <v>9597.5400000000009</v>
      </c>
      <c r="Q72" s="65">
        <v>115216.56</v>
      </c>
    </row>
    <row r="73" spans="2:17" s="41" customFormat="1" ht="19.7" customHeight="1" x14ac:dyDescent="0.2">
      <c r="B73" s="22" t="s">
        <v>16</v>
      </c>
      <c r="C73" s="22" t="s">
        <v>115</v>
      </c>
      <c r="D73" s="65">
        <v>0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  <c r="J73" s="65">
        <v>0</v>
      </c>
      <c r="K73" s="65">
        <v>0</v>
      </c>
      <c r="L73" s="65">
        <v>0</v>
      </c>
      <c r="M73" s="65">
        <v>0</v>
      </c>
      <c r="N73" s="65">
        <v>0</v>
      </c>
      <c r="O73" s="65">
        <v>0</v>
      </c>
      <c r="P73" s="65">
        <v>0</v>
      </c>
      <c r="Q73" s="65">
        <v>0</v>
      </c>
    </row>
    <row r="74" spans="2:17" s="41" customFormat="1" ht="19.7" customHeight="1" x14ac:dyDescent="0.2">
      <c r="B74" s="22" t="s">
        <v>16</v>
      </c>
      <c r="C74" s="22" t="s">
        <v>116</v>
      </c>
      <c r="D74" s="65">
        <v>1800383.52</v>
      </c>
      <c r="E74" s="65">
        <v>0</v>
      </c>
      <c r="F74" s="65">
        <v>81039.72</v>
      </c>
      <c r="G74" s="65">
        <v>171934.38</v>
      </c>
      <c r="H74" s="65">
        <v>171934.38</v>
      </c>
      <c r="I74" s="65">
        <v>171934.38</v>
      </c>
      <c r="J74" s="65">
        <v>171934.38</v>
      </c>
      <c r="K74" s="65">
        <v>171934.38</v>
      </c>
      <c r="L74" s="65">
        <v>171934.38</v>
      </c>
      <c r="M74" s="65">
        <v>171934.38</v>
      </c>
      <c r="N74" s="65">
        <v>171934.38</v>
      </c>
      <c r="O74" s="65">
        <v>171934.38</v>
      </c>
      <c r="P74" s="65">
        <v>171934.38</v>
      </c>
      <c r="Q74" s="65">
        <v>1800383.52</v>
      </c>
    </row>
    <row r="75" spans="2:17" s="41" customFormat="1" ht="19.7" customHeight="1" x14ac:dyDescent="0.2">
      <c r="B75" s="22" t="s">
        <v>16</v>
      </c>
      <c r="C75" s="22" t="s">
        <v>117</v>
      </c>
      <c r="D75" s="65">
        <v>266884.53000000003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  <c r="J75" s="65">
        <v>0</v>
      </c>
      <c r="K75" s="65">
        <v>0</v>
      </c>
      <c r="L75" s="65">
        <v>0</v>
      </c>
      <c r="M75" s="65">
        <v>0</v>
      </c>
      <c r="N75" s="65">
        <v>0</v>
      </c>
      <c r="O75" s="65">
        <v>0</v>
      </c>
      <c r="P75" s="65">
        <v>266884.53000000003</v>
      </c>
      <c r="Q75" s="65">
        <v>266884.53000000003</v>
      </c>
    </row>
    <row r="76" spans="2:17" s="41" customFormat="1" ht="19.7" customHeight="1" x14ac:dyDescent="0.2">
      <c r="B76" s="22" t="s">
        <v>16</v>
      </c>
      <c r="C76" s="22" t="s">
        <v>118</v>
      </c>
      <c r="D76" s="65">
        <v>37629.839999999997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65">
        <v>0</v>
      </c>
      <c r="K76" s="65">
        <v>0</v>
      </c>
      <c r="L76" s="65">
        <v>0</v>
      </c>
      <c r="M76" s="65">
        <v>0</v>
      </c>
      <c r="N76" s="65">
        <v>0</v>
      </c>
      <c r="O76" s="65">
        <v>0</v>
      </c>
      <c r="P76" s="65">
        <v>37629.839999999997</v>
      </c>
      <c r="Q76" s="65">
        <v>37629.839999999997</v>
      </c>
    </row>
    <row r="77" spans="2:17" s="41" customFormat="1" ht="19.7" customHeight="1" x14ac:dyDescent="0.2">
      <c r="B77" s="22" t="s">
        <v>16</v>
      </c>
      <c r="C77" s="22" t="s">
        <v>119</v>
      </c>
      <c r="D77" s="65">
        <v>0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  <c r="J77" s="65">
        <v>0</v>
      </c>
      <c r="K77" s="65">
        <v>0</v>
      </c>
      <c r="L77" s="65">
        <v>0</v>
      </c>
      <c r="M77" s="65">
        <v>0</v>
      </c>
      <c r="N77" s="65">
        <v>0</v>
      </c>
      <c r="O77" s="65">
        <v>0</v>
      </c>
      <c r="P77" s="65">
        <v>0</v>
      </c>
      <c r="Q77" s="65">
        <v>0</v>
      </c>
    </row>
    <row r="78" spans="2:17" s="41" customFormat="1" ht="19.7" customHeight="1" x14ac:dyDescent="0.2">
      <c r="B78" s="22" t="s">
        <v>16</v>
      </c>
      <c r="C78" s="22" t="s">
        <v>120</v>
      </c>
      <c r="D78" s="65">
        <v>781832.65</v>
      </c>
      <c r="E78" s="65">
        <v>0</v>
      </c>
      <c r="F78" s="65">
        <v>0</v>
      </c>
      <c r="G78" s="65">
        <v>0</v>
      </c>
      <c r="H78" s="65">
        <v>84283.53</v>
      </c>
      <c r="I78" s="65">
        <v>87193.64</v>
      </c>
      <c r="J78" s="65">
        <v>87193.64</v>
      </c>
      <c r="K78" s="65">
        <v>87193.64</v>
      </c>
      <c r="L78" s="65">
        <v>87193.64</v>
      </c>
      <c r="M78" s="65">
        <v>87193.64</v>
      </c>
      <c r="N78" s="65">
        <v>87193.64</v>
      </c>
      <c r="O78" s="65">
        <v>87193.64</v>
      </c>
      <c r="P78" s="65">
        <v>87193.64</v>
      </c>
      <c r="Q78" s="65">
        <v>781832.65</v>
      </c>
    </row>
    <row r="79" spans="2:17" s="41" customFormat="1" ht="19.7" customHeight="1" x14ac:dyDescent="0.2">
      <c r="B79" s="22" t="s">
        <v>16</v>
      </c>
      <c r="C79" s="22" t="s">
        <v>121</v>
      </c>
      <c r="D79" s="65">
        <v>225467.51999999999</v>
      </c>
      <c r="E79" s="65">
        <v>18623.52</v>
      </c>
      <c r="F79" s="65">
        <v>18804</v>
      </c>
      <c r="G79" s="65">
        <v>18804</v>
      </c>
      <c r="H79" s="65">
        <v>18804</v>
      </c>
      <c r="I79" s="65">
        <v>18804</v>
      </c>
      <c r="J79" s="65">
        <v>18804</v>
      </c>
      <c r="K79" s="65">
        <v>18804</v>
      </c>
      <c r="L79" s="65">
        <v>18804</v>
      </c>
      <c r="M79" s="65">
        <v>18804</v>
      </c>
      <c r="N79" s="65">
        <v>18804</v>
      </c>
      <c r="O79" s="65">
        <v>18804</v>
      </c>
      <c r="P79" s="65">
        <v>18804</v>
      </c>
      <c r="Q79" s="65">
        <v>225467.51999999999</v>
      </c>
    </row>
    <row r="80" spans="2:17" s="41" customFormat="1" ht="19.7" customHeight="1" x14ac:dyDescent="0.2">
      <c r="B80" s="22" t="s">
        <v>16</v>
      </c>
      <c r="C80" s="22" t="s">
        <v>122</v>
      </c>
      <c r="D80" s="65">
        <v>0</v>
      </c>
      <c r="E80" s="65">
        <v>0</v>
      </c>
      <c r="F80" s="65">
        <v>0</v>
      </c>
      <c r="G80" s="65">
        <v>0</v>
      </c>
      <c r="H80" s="65">
        <v>0</v>
      </c>
      <c r="I80" s="65">
        <v>0</v>
      </c>
      <c r="J80" s="65">
        <v>0</v>
      </c>
      <c r="K80" s="65">
        <v>0</v>
      </c>
      <c r="L80" s="65">
        <v>0</v>
      </c>
      <c r="M80" s="65">
        <v>0</v>
      </c>
      <c r="N80" s="65">
        <v>0</v>
      </c>
      <c r="O80" s="65">
        <v>0</v>
      </c>
      <c r="P80" s="65">
        <v>0</v>
      </c>
      <c r="Q80" s="65">
        <v>0</v>
      </c>
    </row>
    <row r="81" spans="2:17" s="41" customFormat="1" ht="19.7" customHeight="1" x14ac:dyDescent="0.2">
      <c r="B81" s="22" t="s">
        <v>16</v>
      </c>
      <c r="C81" s="22" t="s">
        <v>123</v>
      </c>
      <c r="D81" s="65">
        <v>5857.56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5">
        <v>0</v>
      </c>
      <c r="K81" s="65">
        <v>0</v>
      </c>
      <c r="L81" s="65">
        <v>0</v>
      </c>
      <c r="M81" s="65">
        <v>0</v>
      </c>
      <c r="N81" s="65">
        <v>0</v>
      </c>
      <c r="O81" s="65">
        <v>0</v>
      </c>
      <c r="P81" s="65">
        <v>5857.56</v>
      </c>
      <c r="Q81" s="65">
        <v>5857.56</v>
      </c>
    </row>
    <row r="82" spans="2:17" s="41" customFormat="1" ht="19.7" customHeight="1" x14ac:dyDescent="0.2">
      <c r="B82" s="22" t="s">
        <v>16</v>
      </c>
      <c r="C82" s="22" t="s">
        <v>124</v>
      </c>
      <c r="D82" s="65">
        <v>2343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  <c r="J82" s="65">
        <v>0</v>
      </c>
      <c r="K82" s="65">
        <v>0</v>
      </c>
      <c r="L82" s="65">
        <v>0</v>
      </c>
      <c r="M82" s="65">
        <v>0</v>
      </c>
      <c r="N82" s="65">
        <v>0</v>
      </c>
      <c r="O82" s="65">
        <v>0</v>
      </c>
      <c r="P82" s="65">
        <v>2343</v>
      </c>
      <c r="Q82" s="65">
        <v>2343</v>
      </c>
    </row>
    <row r="83" spans="2:17" s="41" customFormat="1" ht="19.7" customHeight="1" x14ac:dyDescent="0.2">
      <c r="B83" s="22" t="s">
        <v>16</v>
      </c>
      <c r="C83" s="22" t="s">
        <v>125</v>
      </c>
      <c r="D83" s="65">
        <v>2343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  <c r="J83" s="65">
        <v>0</v>
      </c>
      <c r="K83" s="65">
        <v>0</v>
      </c>
      <c r="L83" s="65">
        <v>0</v>
      </c>
      <c r="M83" s="65">
        <v>0</v>
      </c>
      <c r="N83" s="65">
        <v>0</v>
      </c>
      <c r="O83" s="65">
        <v>0</v>
      </c>
      <c r="P83" s="65">
        <v>2343</v>
      </c>
      <c r="Q83" s="65">
        <v>2343</v>
      </c>
    </row>
    <row r="84" spans="2:17" s="41" customFormat="1" ht="19.7" customHeight="1" x14ac:dyDescent="0.2">
      <c r="B84" s="22" t="s">
        <v>16</v>
      </c>
      <c r="C84" s="22" t="s">
        <v>126</v>
      </c>
      <c r="D84" s="65">
        <v>4686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  <c r="J84" s="65">
        <v>0</v>
      </c>
      <c r="K84" s="65">
        <v>0</v>
      </c>
      <c r="L84" s="65">
        <v>0</v>
      </c>
      <c r="M84" s="65">
        <v>0</v>
      </c>
      <c r="N84" s="65">
        <v>0</v>
      </c>
      <c r="O84" s="65">
        <v>0</v>
      </c>
      <c r="P84" s="65">
        <v>4686</v>
      </c>
      <c r="Q84" s="65">
        <v>4686</v>
      </c>
    </row>
    <row r="85" spans="2:17" s="41" customFormat="1" ht="19.7" customHeight="1" x14ac:dyDescent="0.2">
      <c r="B85" s="22" t="s">
        <v>16</v>
      </c>
      <c r="C85" s="22" t="s">
        <v>127</v>
      </c>
      <c r="D85" s="65">
        <v>1171.5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65">
        <v>0</v>
      </c>
      <c r="M85" s="65">
        <v>0</v>
      </c>
      <c r="N85" s="65">
        <v>0</v>
      </c>
      <c r="O85" s="65">
        <v>0</v>
      </c>
      <c r="P85" s="65">
        <v>1171.5</v>
      </c>
      <c r="Q85" s="65">
        <v>1171.5</v>
      </c>
    </row>
    <row r="86" spans="2:17" s="41" customFormat="1" ht="19.7" customHeight="1" x14ac:dyDescent="0.2">
      <c r="B86" s="22" t="s">
        <v>16</v>
      </c>
      <c r="C86" s="22" t="s">
        <v>128</v>
      </c>
      <c r="D86" s="65">
        <v>2343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  <c r="J86" s="65">
        <v>0</v>
      </c>
      <c r="K86" s="65">
        <v>0</v>
      </c>
      <c r="L86" s="65">
        <v>0</v>
      </c>
      <c r="M86" s="65">
        <v>0</v>
      </c>
      <c r="N86" s="65">
        <v>0</v>
      </c>
      <c r="O86" s="65">
        <v>0</v>
      </c>
      <c r="P86" s="65">
        <v>2343</v>
      </c>
      <c r="Q86" s="65">
        <v>2343</v>
      </c>
    </row>
    <row r="87" spans="2:17" s="41" customFormat="1" ht="19.7" customHeight="1" x14ac:dyDescent="0.2">
      <c r="B87" s="22" t="s">
        <v>16</v>
      </c>
      <c r="C87" s="22" t="s">
        <v>129</v>
      </c>
      <c r="D87" s="65">
        <v>8200.5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  <c r="J87" s="65">
        <v>0</v>
      </c>
      <c r="K87" s="65">
        <v>0</v>
      </c>
      <c r="L87" s="65">
        <v>0</v>
      </c>
      <c r="M87" s="65">
        <v>0</v>
      </c>
      <c r="N87" s="65">
        <v>0</v>
      </c>
      <c r="O87" s="65">
        <v>0</v>
      </c>
      <c r="P87" s="65">
        <v>8200.5</v>
      </c>
      <c r="Q87" s="65">
        <v>8200.5</v>
      </c>
    </row>
    <row r="88" spans="2:17" s="41" customFormat="1" ht="19.7" customHeight="1" x14ac:dyDescent="0.2">
      <c r="B88" s="22" t="s">
        <v>16</v>
      </c>
      <c r="C88" s="22" t="s">
        <v>130</v>
      </c>
      <c r="D88" s="65">
        <v>2343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  <c r="J88" s="65">
        <v>0</v>
      </c>
      <c r="K88" s="65">
        <v>0</v>
      </c>
      <c r="L88" s="65">
        <v>0</v>
      </c>
      <c r="M88" s="65">
        <v>0</v>
      </c>
      <c r="N88" s="65">
        <v>0</v>
      </c>
      <c r="O88" s="65">
        <v>0</v>
      </c>
      <c r="P88" s="65">
        <v>2343</v>
      </c>
      <c r="Q88" s="65">
        <v>2343</v>
      </c>
    </row>
    <row r="89" spans="2:17" s="41" customFormat="1" ht="19.7" customHeight="1" x14ac:dyDescent="0.2">
      <c r="B89" s="22" t="s">
        <v>16</v>
      </c>
      <c r="C89" s="22" t="s">
        <v>131</v>
      </c>
      <c r="D89" s="65">
        <v>2343</v>
      </c>
      <c r="E89" s="65">
        <v>0</v>
      </c>
      <c r="F89" s="65">
        <v>0</v>
      </c>
      <c r="G89" s="65">
        <v>0</v>
      </c>
      <c r="H89" s="65">
        <v>0</v>
      </c>
      <c r="I89" s="65">
        <v>0</v>
      </c>
      <c r="J89" s="65">
        <v>0</v>
      </c>
      <c r="K89" s="65">
        <v>0</v>
      </c>
      <c r="L89" s="65">
        <v>0</v>
      </c>
      <c r="M89" s="65">
        <v>0</v>
      </c>
      <c r="N89" s="65">
        <v>0</v>
      </c>
      <c r="O89" s="65">
        <v>0</v>
      </c>
      <c r="P89" s="65">
        <v>2343</v>
      </c>
      <c r="Q89" s="65">
        <v>2343</v>
      </c>
    </row>
    <row r="90" spans="2:17" s="41" customFormat="1" ht="19.7" customHeight="1" x14ac:dyDescent="0.2">
      <c r="B90" s="22" t="s">
        <v>16</v>
      </c>
      <c r="C90" s="22" t="s">
        <v>132</v>
      </c>
      <c r="D90" s="65">
        <v>3514.5</v>
      </c>
      <c r="E90" s="65">
        <v>0</v>
      </c>
      <c r="F90" s="65">
        <v>0</v>
      </c>
      <c r="G90" s="65">
        <v>0</v>
      </c>
      <c r="H90" s="65">
        <v>0</v>
      </c>
      <c r="I90" s="65">
        <v>0</v>
      </c>
      <c r="J90" s="65">
        <v>0</v>
      </c>
      <c r="K90" s="65">
        <v>0</v>
      </c>
      <c r="L90" s="65">
        <v>0</v>
      </c>
      <c r="M90" s="65">
        <v>0</v>
      </c>
      <c r="N90" s="65">
        <v>0</v>
      </c>
      <c r="O90" s="65">
        <v>0</v>
      </c>
      <c r="P90" s="65">
        <v>3514.5</v>
      </c>
      <c r="Q90" s="65">
        <v>3514.5</v>
      </c>
    </row>
    <row r="91" spans="2:17" s="41" customFormat="1" ht="19.7" customHeight="1" x14ac:dyDescent="0.2">
      <c r="B91" s="22" t="s">
        <v>16</v>
      </c>
      <c r="C91" s="22" t="s">
        <v>133</v>
      </c>
      <c r="D91" s="65">
        <v>77505.539999999994</v>
      </c>
      <c r="E91" s="65">
        <v>0</v>
      </c>
      <c r="F91" s="65">
        <v>0</v>
      </c>
      <c r="G91" s="65">
        <v>0</v>
      </c>
      <c r="H91" s="65">
        <v>0</v>
      </c>
      <c r="I91" s="65">
        <v>0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  <c r="O91" s="65">
        <v>0</v>
      </c>
      <c r="P91" s="65">
        <v>77505.539999999994</v>
      </c>
      <c r="Q91" s="65">
        <v>77505.539999999994</v>
      </c>
    </row>
    <row r="92" spans="2:17" s="41" customFormat="1" ht="19.7" customHeight="1" x14ac:dyDescent="0.2">
      <c r="B92" s="22" t="s">
        <v>16</v>
      </c>
      <c r="C92" s="22" t="s">
        <v>134</v>
      </c>
      <c r="D92" s="65">
        <v>1171.5</v>
      </c>
      <c r="E92" s="65">
        <v>0</v>
      </c>
      <c r="F92" s="65">
        <v>0</v>
      </c>
      <c r="G92" s="65">
        <v>0</v>
      </c>
      <c r="H92" s="65">
        <v>0</v>
      </c>
      <c r="I92" s="65">
        <v>0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  <c r="O92" s="65">
        <v>0</v>
      </c>
      <c r="P92" s="65">
        <v>1171.5</v>
      </c>
      <c r="Q92" s="65">
        <v>1171.5</v>
      </c>
    </row>
    <row r="93" spans="2:17" s="41" customFormat="1" ht="19.7" customHeight="1" x14ac:dyDescent="0.2">
      <c r="B93" s="22" t="s">
        <v>16</v>
      </c>
      <c r="C93" s="22" t="s">
        <v>135</v>
      </c>
      <c r="D93" s="65">
        <v>1171.44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  <c r="J93" s="65">
        <v>0</v>
      </c>
      <c r="K93" s="65">
        <v>0</v>
      </c>
      <c r="L93" s="65">
        <v>0</v>
      </c>
      <c r="M93" s="65">
        <v>0</v>
      </c>
      <c r="N93" s="65">
        <v>0</v>
      </c>
      <c r="O93" s="65">
        <v>0</v>
      </c>
      <c r="P93" s="65">
        <v>1171.44</v>
      </c>
      <c r="Q93" s="65">
        <v>1171.44</v>
      </c>
    </row>
    <row r="94" spans="2:17" s="41" customFormat="1" ht="19.7" customHeight="1" x14ac:dyDescent="0.2">
      <c r="B94" s="22" t="s">
        <v>16</v>
      </c>
      <c r="C94" s="22" t="s">
        <v>136</v>
      </c>
      <c r="D94" s="65">
        <v>1171.5</v>
      </c>
      <c r="E94" s="65">
        <v>0</v>
      </c>
      <c r="F94" s="65">
        <v>0</v>
      </c>
      <c r="G94" s="65">
        <v>0</v>
      </c>
      <c r="H94" s="65">
        <v>0</v>
      </c>
      <c r="I94" s="65">
        <v>0</v>
      </c>
      <c r="J94" s="65">
        <v>0</v>
      </c>
      <c r="K94" s="65">
        <v>0</v>
      </c>
      <c r="L94" s="65">
        <v>0</v>
      </c>
      <c r="M94" s="65">
        <v>0</v>
      </c>
      <c r="N94" s="65">
        <v>0</v>
      </c>
      <c r="O94" s="65">
        <v>0</v>
      </c>
      <c r="P94" s="65">
        <v>1171.5</v>
      </c>
      <c r="Q94" s="65">
        <v>1171.5</v>
      </c>
    </row>
    <row r="95" spans="2:17" s="41" customFormat="1" ht="19.7" customHeight="1" x14ac:dyDescent="0.2">
      <c r="B95" s="22" t="s">
        <v>16</v>
      </c>
      <c r="C95" s="22" t="s">
        <v>137</v>
      </c>
      <c r="D95" s="65">
        <v>14976</v>
      </c>
      <c r="E95" s="65">
        <v>1237</v>
      </c>
      <c r="F95" s="65">
        <v>1249</v>
      </c>
      <c r="G95" s="65">
        <v>1249</v>
      </c>
      <c r="H95" s="65">
        <v>1249</v>
      </c>
      <c r="I95" s="65">
        <v>1249</v>
      </c>
      <c r="J95" s="65">
        <v>1249</v>
      </c>
      <c r="K95" s="65">
        <v>1249</v>
      </c>
      <c r="L95" s="65">
        <v>1249</v>
      </c>
      <c r="M95" s="65">
        <v>1249</v>
      </c>
      <c r="N95" s="65">
        <v>1249</v>
      </c>
      <c r="O95" s="65">
        <v>1249</v>
      </c>
      <c r="P95" s="65">
        <v>1249</v>
      </c>
      <c r="Q95" s="65">
        <v>14976</v>
      </c>
    </row>
    <row r="96" spans="2:17" s="41" customFormat="1" ht="19.7" customHeight="1" x14ac:dyDescent="0.2">
      <c r="B96" s="22" t="s">
        <v>16</v>
      </c>
      <c r="C96" s="22" t="s">
        <v>138</v>
      </c>
      <c r="D96" s="65">
        <v>14976</v>
      </c>
      <c r="E96" s="65">
        <v>1237</v>
      </c>
      <c r="F96" s="65">
        <v>1249</v>
      </c>
      <c r="G96" s="65">
        <v>1249</v>
      </c>
      <c r="H96" s="65">
        <v>1249</v>
      </c>
      <c r="I96" s="65">
        <v>1249</v>
      </c>
      <c r="J96" s="65">
        <v>1249</v>
      </c>
      <c r="K96" s="65">
        <v>1249</v>
      </c>
      <c r="L96" s="65">
        <v>1249</v>
      </c>
      <c r="M96" s="65">
        <v>1249</v>
      </c>
      <c r="N96" s="65">
        <v>1249</v>
      </c>
      <c r="O96" s="65">
        <v>1249</v>
      </c>
      <c r="P96" s="65">
        <v>1249</v>
      </c>
      <c r="Q96" s="65">
        <v>14976</v>
      </c>
    </row>
    <row r="97" spans="2:17" s="41" customFormat="1" ht="19.7" customHeight="1" x14ac:dyDescent="0.2">
      <c r="B97" s="22" t="s">
        <v>16</v>
      </c>
      <c r="C97" s="22" t="s">
        <v>139</v>
      </c>
      <c r="D97" s="65">
        <v>0</v>
      </c>
      <c r="E97" s="65">
        <v>0</v>
      </c>
      <c r="F97" s="65">
        <v>0</v>
      </c>
      <c r="G97" s="65">
        <v>0</v>
      </c>
      <c r="H97" s="65">
        <v>0</v>
      </c>
      <c r="I97" s="65">
        <v>0</v>
      </c>
      <c r="J97" s="65">
        <v>0</v>
      </c>
      <c r="K97" s="65">
        <v>0</v>
      </c>
      <c r="L97" s="65">
        <v>0</v>
      </c>
      <c r="M97" s="65">
        <v>0</v>
      </c>
      <c r="N97" s="65">
        <v>0</v>
      </c>
      <c r="O97" s="65">
        <v>0</v>
      </c>
      <c r="P97" s="65">
        <v>0</v>
      </c>
      <c r="Q97" s="65">
        <v>0</v>
      </c>
    </row>
    <row r="98" spans="2:17" s="41" customFormat="1" ht="19.7" customHeight="1" x14ac:dyDescent="0.2">
      <c r="B98" s="22" t="s">
        <v>16</v>
      </c>
      <c r="C98" s="22" t="s">
        <v>140</v>
      </c>
      <c r="D98" s="65">
        <v>14976</v>
      </c>
      <c r="E98" s="65">
        <v>1237</v>
      </c>
      <c r="F98" s="65">
        <v>1249</v>
      </c>
      <c r="G98" s="65">
        <v>1249</v>
      </c>
      <c r="H98" s="65">
        <v>1249</v>
      </c>
      <c r="I98" s="65">
        <v>1249</v>
      </c>
      <c r="J98" s="65">
        <v>1249</v>
      </c>
      <c r="K98" s="65">
        <v>1249</v>
      </c>
      <c r="L98" s="65">
        <v>1249</v>
      </c>
      <c r="M98" s="65">
        <v>1249</v>
      </c>
      <c r="N98" s="65">
        <v>1249</v>
      </c>
      <c r="O98" s="65">
        <v>1249</v>
      </c>
      <c r="P98" s="65">
        <v>1249</v>
      </c>
      <c r="Q98" s="65">
        <v>14976</v>
      </c>
    </row>
    <row r="99" spans="2:17" s="41" customFormat="1" ht="19.7" customHeight="1" x14ac:dyDescent="0.2">
      <c r="B99" s="22" t="s">
        <v>16</v>
      </c>
      <c r="C99" s="22" t="s">
        <v>141</v>
      </c>
      <c r="D99" s="65">
        <v>7488</v>
      </c>
      <c r="E99" s="65">
        <v>618.5</v>
      </c>
      <c r="F99" s="65">
        <v>624.5</v>
      </c>
      <c r="G99" s="65">
        <v>624.5</v>
      </c>
      <c r="H99" s="65">
        <v>624.5</v>
      </c>
      <c r="I99" s="65">
        <v>624.5</v>
      </c>
      <c r="J99" s="65">
        <v>624.5</v>
      </c>
      <c r="K99" s="65">
        <v>624.5</v>
      </c>
      <c r="L99" s="65">
        <v>624.5</v>
      </c>
      <c r="M99" s="65">
        <v>624.5</v>
      </c>
      <c r="N99" s="65">
        <v>624.5</v>
      </c>
      <c r="O99" s="65">
        <v>624.5</v>
      </c>
      <c r="P99" s="65">
        <v>624.5</v>
      </c>
      <c r="Q99" s="65">
        <v>7488</v>
      </c>
    </row>
    <row r="100" spans="2:17" s="41" customFormat="1" ht="19.7" customHeight="1" x14ac:dyDescent="0.2">
      <c r="B100" s="22" t="s">
        <v>16</v>
      </c>
      <c r="C100" s="22" t="s">
        <v>142</v>
      </c>
      <c r="D100" s="65">
        <v>14976</v>
      </c>
      <c r="E100" s="65">
        <v>1237</v>
      </c>
      <c r="F100" s="65">
        <v>1249</v>
      </c>
      <c r="G100" s="65">
        <v>1249</v>
      </c>
      <c r="H100" s="65">
        <v>1249</v>
      </c>
      <c r="I100" s="65">
        <v>1249</v>
      </c>
      <c r="J100" s="65">
        <v>1249</v>
      </c>
      <c r="K100" s="65">
        <v>1249</v>
      </c>
      <c r="L100" s="65">
        <v>1249</v>
      </c>
      <c r="M100" s="65">
        <v>1249</v>
      </c>
      <c r="N100" s="65">
        <v>1249</v>
      </c>
      <c r="O100" s="65">
        <v>1249</v>
      </c>
      <c r="P100" s="65">
        <v>1249</v>
      </c>
      <c r="Q100" s="65">
        <v>14976</v>
      </c>
    </row>
    <row r="101" spans="2:17" s="41" customFormat="1" ht="19.7" customHeight="1" x14ac:dyDescent="0.2">
      <c r="B101" s="22" t="s">
        <v>16</v>
      </c>
      <c r="C101" s="22" t="s">
        <v>143</v>
      </c>
      <c r="D101" s="65">
        <v>0</v>
      </c>
      <c r="E101" s="65">
        <v>0</v>
      </c>
      <c r="F101" s="65">
        <v>0</v>
      </c>
      <c r="G101" s="65">
        <v>0</v>
      </c>
      <c r="H101" s="65">
        <v>0</v>
      </c>
      <c r="I101" s="65">
        <v>0</v>
      </c>
      <c r="J101" s="65">
        <v>0</v>
      </c>
      <c r="K101" s="65">
        <v>0</v>
      </c>
      <c r="L101" s="65">
        <v>0</v>
      </c>
      <c r="M101" s="65">
        <v>0</v>
      </c>
      <c r="N101" s="65">
        <v>0</v>
      </c>
      <c r="O101" s="65">
        <v>0</v>
      </c>
      <c r="P101" s="65">
        <v>0</v>
      </c>
      <c r="Q101" s="65">
        <v>0</v>
      </c>
    </row>
    <row r="102" spans="2:17" s="41" customFormat="1" ht="19.7" customHeight="1" x14ac:dyDescent="0.2">
      <c r="B102" s="22" t="s">
        <v>16</v>
      </c>
      <c r="C102" s="22" t="s">
        <v>144</v>
      </c>
      <c r="D102" s="65">
        <v>22464</v>
      </c>
      <c r="E102" s="65">
        <v>1855.5</v>
      </c>
      <c r="F102" s="65">
        <v>1873.5</v>
      </c>
      <c r="G102" s="65">
        <v>1873.5</v>
      </c>
      <c r="H102" s="65">
        <v>1873.5</v>
      </c>
      <c r="I102" s="65">
        <v>1873.5</v>
      </c>
      <c r="J102" s="65">
        <v>1873.5</v>
      </c>
      <c r="K102" s="65">
        <v>1873.5</v>
      </c>
      <c r="L102" s="65">
        <v>1873.5</v>
      </c>
      <c r="M102" s="65">
        <v>1873.5</v>
      </c>
      <c r="N102" s="65">
        <v>1873.5</v>
      </c>
      <c r="O102" s="65">
        <v>1873.5</v>
      </c>
      <c r="P102" s="65">
        <v>1873.5</v>
      </c>
      <c r="Q102" s="65">
        <v>22464</v>
      </c>
    </row>
    <row r="103" spans="2:17" s="41" customFormat="1" ht="19.7" customHeight="1" x14ac:dyDescent="0.2">
      <c r="B103" s="22" t="s">
        <v>16</v>
      </c>
      <c r="C103" s="22" t="s">
        <v>145</v>
      </c>
      <c r="D103" s="65">
        <v>0</v>
      </c>
      <c r="E103" s="65">
        <v>0</v>
      </c>
      <c r="F103" s="65">
        <v>0</v>
      </c>
      <c r="G103" s="65">
        <v>0</v>
      </c>
      <c r="H103" s="65">
        <v>0</v>
      </c>
      <c r="I103" s="65">
        <v>0</v>
      </c>
      <c r="J103" s="65">
        <v>0</v>
      </c>
      <c r="K103" s="65">
        <v>0</v>
      </c>
      <c r="L103" s="65">
        <v>0</v>
      </c>
      <c r="M103" s="65">
        <v>0</v>
      </c>
      <c r="N103" s="65">
        <v>0</v>
      </c>
      <c r="O103" s="65">
        <v>0</v>
      </c>
      <c r="P103" s="65">
        <v>0</v>
      </c>
      <c r="Q103" s="65">
        <v>0</v>
      </c>
    </row>
    <row r="104" spans="2:17" s="41" customFormat="1" ht="19.7" customHeight="1" x14ac:dyDescent="0.2">
      <c r="B104" s="22" t="s">
        <v>16</v>
      </c>
      <c r="C104" s="22" t="s">
        <v>146</v>
      </c>
      <c r="D104" s="65">
        <v>14976</v>
      </c>
      <c r="E104" s="65">
        <v>1237</v>
      </c>
      <c r="F104" s="65">
        <v>1249</v>
      </c>
      <c r="G104" s="65">
        <v>1249</v>
      </c>
      <c r="H104" s="65">
        <v>1249</v>
      </c>
      <c r="I104" s="65">
        <v>1249</v>
      </c>
      <c r="J104" s="65">
        <v>1249</v>
      </c>
      <c r="K104" s="65">
        <v>1249</v>
      </c>
      <c r="L104" s="65">
        <v>1249</v>
      </c>
      <c r="M104" s="65">
        <v>1249</v>
      </c>
      <c r="N104" s="65">
        <v>1249</v>
      </c>
      <c r="O104" s="65">
        <v>1249</v>
      </c>
      <c r="P104" s="65">
        <v>1249</v>
      </c>
      <c r="Q104" s="65">
        <v>14976</v>
      </c>
    </row>
    <row r="105" spans="2:17" s="41" customFormat="1" ht="19.7" customHeight="1" x14ac:dyDescent="0.2">
      <c r="B105" s="22" t="s">
        <v>16</v>
      </c>
      <c r="C105" s="22" t="s">
        <v>147</v>
      </c>
      <c r="D105" s="65">
        <v>22464</v>
      </c>
      <c r="E105" s="65">
        <v>1855.5</v>
      </c>
      <c r="F105" s="65">
        <v>1873.5</v>
      </c>
      <c r="G105" s="65">
        <v>1873.5</v>
      </c>
      <c r="H105" s="65">
        <v>1873.5</v>
      </c>
      <c r="I105" s="65">
        <v>1873.5</v>
      </c>
      <c r="J105" s="65">
        <v>1873.5</v>
      </c>
      <c r="K105" s="65">
        <v>1873.5</v>
      </c>
      <c r="L105" s="65">
        <v>1873.5</v>
      </c>
      <c r="M105" s="65">
        <v>1873.5</v>
      </c>
      <c r="N105" s="65">
        <v>1873.5</v>
      </c>
      <c r="O105" s="65">
        <v>1873.5</v>
      </c>
      <c r="P105" s="65">
        <v>1873.5</v>
      </c>
      <c r="Q105" s="65">
        <v>22464</v>
      </c>
    </row>
    <row r="106" spans="2:17" s="41" customFormat="1" ht="19.7" customHeight="1" x14ac:dyDescent="0.2">
      <c r="B106" s="22" t="s">
        <v>16</v>
      </c>
      <c r="C106" s="22" t="s">
        <v>148</v>
      </c>
      <c r="D106" s="65">
        <v>7488</v>
      </c>
      <c r="E106" s="65">
        <v>618.5</v>
      </c>
      <c r="F106" s="65">
        <v>624.5</v>
      </c>
      <c r="G106" s="65">
        <v>624.5</v>
      </c>
      <c r="H106" s="65">
        <v>624.5</v>
      </c>
      <c r="I106" s="65">
        <v>624.5</v>
      </c>
      <c r="J106" s="65">
        <v>624.5</v>
      </c>
      <c r="K106" s="65">
        <v>624.5</v>
      </c>
      <c r="L106" s="65">
        <v>624.5</v>
      </c>
      <c r="M106" s="65">
        <v>624.5</v>
      </c>
      <c r="N106" s="65">
        <v>624.5</v>
      </c>
      <c r="O106" s="65">
        <v>624.5</v>
      </c>
      <c r="P106" s="65">
        <v>624.5</v>
      </c>
      <c r="Q106" s="65">
        <v>7488</v>
      </c>
    </row>
    <row r="107" spans="2:17" s="41" customFormat="1" ht="19.7" customHeight="1" x14ac:dyDescent="0.2">
      <c r="B107" s="22" t="s">
        <v>16</v>
      </c>
      <c r="C107" s="22" t="s">
        <v>149</v>
      </c>
      <c r="D107" s="65">
        <v>7488</v>
      </c>
      <c r="E107" s="65">
        <v>618.5</v>
      </c>
      <c r="F107" s="65">
        <v>624.5</v>
      </c>
      <c r="G107" s="65">
        <v>624.5</v>
      </c>
      <c r="H107" s="65">
        <v>624.5</v>
      </c>
      <c r="I107" s="65">
        <v>624.5</v>
      </c>
      <c r="J107" s="65">
        <v>624.5</v>
      </c>
      <c r="K107" s="65">
        <v>624.5</v>
      </c>
      <c r="L107" s="65">
        <v>624.5</v>
      </c>
      <c r="M107" s="65">
        <v>624.5</v>
      </c>
      <c r="N107" s="65">
        <v>624.5</v>
      </c>
      <c r="O107" s="65">
        <v>624.5</v>
      </c>
      <c r="P107" s="65">
        <v>624.5</v>
      </c>
      <c r="Q107" s="65">
        <v>7488</v>
      </c>
    </row>
    <row r="108" spans="2:17" s="41" customFormat="1" ht="19.7" customHeight="1" x14ac:dyDescent="0.2">
      <c r="B108" s="22" t="s">
        <v>16</v>
      </c>
      <c r="C108" s="22" t="s">
        <v>150</v>
      </c>
      <c r="D108" s="65">
        <v>7488</v>
      </c>
      <c r="E108" s="65">
        <v>618.5</v>
      </c>
      <c r="F108" s="65">
        <v>624.5</v>
      </c>
      <c r="G108" s="65">
        <v>624.5</v>
      </c>
      <c r="H108" s="65">
        <v>624.5</v>
      </c>
      <c r="I108" s="65">
        <v>624.5</v>
      </c>
      <c r="J108" s="65">
        <v>624.5</v>
      </c>
      <c r="K108" s="65">
        <v>624.5</v>
      </c>
      <c r="L108" s="65">
        <v>624.5</v>
      </c>
      <c r="M108" s="65">
        <v>624.5</v>
      </c>
      <c r="N108" s="65">
        <v>624.5</v>
      </c>
      <c r="O108" s="65">
        <v>624.5</v>
      </c>
      <c r="P108" s="65">
        <v>624.5</v>
      </c>
      <c r="Q108" s="65">
        <v>7488</v>
      </c>
    </row>
    <row r="109" spans="2:17" s="41" customFormat="1" ht="19.7" customHeight="1" x14ac:dyDescent="0.2">
      <c r="B109" s="22" t="s">
        <v>16</v>
      </c>
      <c r="C109" s="22" t="s">
        <v>151</v>
      </c>
      <c r="D109" s="65">
        <v>29952</v>
      </c>
      <c r="E109" s="65">
        <v>2474</v>
      </c>
      <c r="F109" s="65">
        <v>2498</v>
      </c>
      <c r="G109" s="65">
        <v>2498</v>
      </c>
      <c r="H109" s="65">
        <v>2498</v>
      </c>
      <c r="I109" s="65">
        <v>2498</v>
      </c>
      <c r="J109" s="65">
        <v>2498</v>
      </c>
      <c r="K109" s="65">
        <v>2498</v>
      </c>
      <c r="L109" s="65">
        <v>2498</v>
      </c>
      <c r="M109" s="65">
        <v>2498</v>
      </c>
      <c r="N109" s="65">
        <v>2498</v>
      </c>
      <c r="O109" s="65">
        <v>2498</v>
      </c>
      <c r="P109" s="65">
        <v>2498</v>
      </c>
      <c r="Q109" s="65">
        <v>29952</v>
      </c>
    </row>
    <row r="110" spans="2:17" s="41" customFormat="1" ht="19.7" customHeight="1" x14ac:dyDescent="0.2">
      <c r="B110" s="22" t="s">
        <v>16</v>
      </c>
      <c r="C110" s="22" t="s">
        <v>152</v>
      </c>
      <c r="D110" s="65">
        <v>7488</v>
      </c>
      <c r="E110" s="65">
        <v>618.5</v>
      </c>
      <c r="F110" s="65">
        <v>624.5</v>
      </c>
      <c r="G110" s="65">
        <v>624.5</v>
      </c>
      <c r="H110" s="65">
        <v>624.5</v>
      </c>
      <c r="I110" s="65">
        <v>624.5</v>
      </c>
      <c r="J110" s="65">
        <v>624.5</v>
      </c>
      <c r="K110" s="65">
        <v>624.5</v>
      </c>
      <c r="L110" s="65">
        <v>624.5</v>
      </c>
      <c r="M110" s="65">
        <v>624.5</v>
      </c>
      <c r="N110" s="65">
        <v>624.5</v>
      </c>
      <c r="O110" s="65">
        <v>624.5</v>
      </c>
      <c r="P110" s="65">
        <v>624.5</v>
      </c>
      <c r="Q110" s="65">
        <v>7488</v>
      </c>
    </row>
    <row r="111" spans="2:17" s="41" customFormat="1" ht="19.7" customHeight="1" x14ac:dyDescent="0.2">
      <c r="B111" s="22" t="s">
        <v>16</v>
      </c>
      <c r="C111" s="22" t="s">
        <v>153</v>
      </c>
      <c r="D111" s="65">
        <v>37440</v>
      </c>
      <c r="E111" s="65">
        <v>3092.5</v>
      </c>
      <c r="F111" s="65">
        <v>3122.5</v>
      </c>
      <c r="G111" s="65">
        <v>3122.5</v>
      </c>
      <c r="H111" s="65">
        <v>3122.5</v>
      </c>
      <c r="I111" s="65">
        <v>3122.5</v>
      </c>
      <c r="J111" s="65">
        <v>3122.5</v>
      </c>
      <c r="K111" s="65">
        <v>3122.5</v>
      </c>
      <c r="L111" s="65">
        <v>3122.5</v>
      </c>
      <c r="M111" s="65">
        <v>3122.5</v>
      </c>
      <c r="N111" s="65">
        <v>3122.5</v>
      </c>
      <c r="O111" s="65">
        <v>3122.5</v>
      </c>
      <c r="P111" s="65">
        <v>3122.5</v>
      </c>
      <c r="Q111" s="65">
        <v>37440</v>
      </c>
    </row>
    <row r="112" spans="2:17" s="41" customFormat="1" ht="19.7" customHeight="1" x14ac:dyDescent="0.2">
      <c r="B112" s="22" t="s">
        <v>16</v>
      </c>
      <c r="C112" s="22" t="s">
        <v>154</v>
      </c>
      <c r="D112" s="65">
        <v>0</v>
      </c>
      <c r="E112" s="65">
        <v>0</v>
      </c>
      <c r="F112" s="65">
        <v>0</v>
      </c>
      <c r="G112" s="65">
        <v>0</v>
      </c>
      <c r="H112" s="65">
        <v>0</v>
      </c>
      <c r="I112" s="65">
        <v>0</v>
      </c>
      <c r="J112" s="65">
        <v>0</v>
      </c>
      <c r="K112" s="65">
        <v>0</v>
      </c>
      <c r="L112" s="65">
        <v>0</v>
      </c>
      <c r="M112" s="65">
        <v>0</v>
      </c>
      <c r="N112" s="65">
        <v>0</v>
      </c>
      <c r="O112" s="65">
        <v>0</v>
      </c>
      <c r="P112" s="65">
        <v>0</v>
      </c>
      <c r="Q112" s="65">
        <v>0</v>
      </c>
    </row>
    <row r="113" spans="2:17" s="41" customFormat="1" ht="19.7" customHeight="1" x14ac:dyDescent="0.2">
      <c r="B113" s="22" t="s">
        <v>16</v>
      </c>
      <c r="C113" s="22" t="s">
        <v>155</v>
      </c>
      <c r="D113" s="65">
        <v>7488</v>
      </c>
      <c r="E113" s="65">
        <v>618.5</v>
      </c>
      <c r="F113" s="65">
        <v>624.5</v>
      </c>
      <c r="G113" s="65">
        <v>624.5</v>
      </c>
      <c r="H113" s="65">
        <v>624.5</v>
      </c>
      <c r="I113" s="65">
        <v>624.5</v>
      </c>
      <c r="J113" s="65">
        <v>624.5</v>
      </c>
      <c r="K113" s="65">
        <v>624.5</v>
      </c>
      <c r="L113" s="65">
        <v>624.5</v>
      </c>
      <c r="M113" s="65">
        <v>624.5</v>
      </c>
      <c r="N113" s="65">
        <v>624.5</v>
      </c>
      <c r="O113" s="65">
        <v>624.5</v>
      </c>
      <c r="P113" s="65">
        <v>624.5</v>
      </c>
      <c r="Q113" s="65">
        <v>7488</v>
      </c>
    </row>
    <row r="114" spans="2:17" s="41" customFormat="1" ht="19.7" customHeight="1" x14ac:dyDescent="0.2">
      <c r="B114" s="22" t="s">
        <v>16</v>
      </c>
      <c r="C114" s="22" t="s">
        <v>156</v>
      </c>
      <c r="D114" s="65">
        <v>0</v>
      </c>
      <c r="E114" s="65">
        <v>0</v>
      </c>
      <c r="F114" s="65">
        <v>0</v>
      </c>
      <c r="G114" s="65">
        <v>0</v>
      </c>
      <c r="H114" s="65">
        <v>0</v>
      </c>
      <c r="I114" s="65">
        <v>0</v>
      </c>
      <c r="J114" s="65">
        <v>0</v>
      </c>
      <c r="K114" s="65">
        <v>0</v>
      </c>
      <c r="L114" s="65">
        <v>0</v>
      </c>
      <c r="M114" s="65">
        <v>0</v>
      </c>
      <c r="N114" s="65">
        <v>0</v>
      </c>
      <c r="O114" s="65">
        <v>0</v>
      </c>
      <c r="P114" s="65">
        <v>0</v>
      </c>
      <c r="Q114" s="65">
        <v>0</v>
      </c>
    </row>
    <row r="115" spans="2:17" s="41" customFormat="1" ht="19.7" customHeight="1" x14ac:dyDescent="0.2">
      <c r="B115" s="22" t="s">
        <v>16</v>
      </c>
      <c r="C115" s="22" t="s">
        <v>157</v>
      </c>
      <c r="D115" s="65">
        <v>14976</v>
      </c>
      <c r="E115" s="65">
        <v>1237</v>
      </c>
      <c r="F115" s="65">
        <v>1249</v>
      </c>
      <c r="G115" s="65">
        <v>1249</v>
      </c>
      <c r="H115" s="65">
        <v>1249</v>
      </c>
      <c r="I115" s="65">
        <v>1249</v>
      </c>
      <c r="J115" s="65">
        <v>1249</v>
      </c>
      <c r="K115" s="65">
        <v>1249</v>
      </c>
      <c r="L115" s="65">
        <v>1249</v>
      </c>
      <c r="M115" s="65">
        <v>1249</v>
      </c>
      <c r="N115" s="65">
        <v>1249</v>
      </c>
      <c r="O115" s="65">
        <v>1249</v>
      </c>
      <c r="P115" s="65">
        <v>1249</v>
      </c>
      <c r="Q115" s="65">
        <v>14976</v>
      </c>
    </row>
    <row r="116" spans="2:17" s="41" customFormat="1" ht="19.7" customHeight="1" x14ac:dyDescent="0.2">
      <c r="B116" s="22" t="s">
        <v>16</v>
      </c>
      <c r="C116" s="22" t="s">
        <v>158</v>
      </c>
      <c r="D116" s="65">
        <v>0</v>
      </c>
      <c r="E116" s="65">
        <v>0</v>
      </c>
      <c r="F116" s="65">
        <v>0</v>
      </c>
      <c r="G116" s="65">
        <v>0</v>
      </c>
      <c r="H116" s="65">
        <v>0</v>
      </c>
      <c r="I116" s="65">
        <v>0</v>
      </c>
      <c r="J116" s="65">
        <v>0</v>
      </c>
      <c r="K116" s="65">
        <v>0</v>
      </c>
      <c r="L116" s="65">
        <v>0</v>
      </c>
      <c r="M116" s="65">
        <v>0</v>
      </c>
      <c r="N116" s="65">
        <v>0</v>
      </c>
      <c r="O116" s="65">
        <v>0</v>
      </c>
      <c r="P116" s="65">
        <v>0</v>
      </c>
      <c r="Q116" s="65">
        <v>0</v>
      </c>
    </row>
    <row r="117" spans="2:17" s="41" customFormat="1" ht="19.7" customHeight="1" x14ac:dyDescent="0.2">
      <c r="B117" s="22" t="s">
        <v>16</v>
      </c>
      <c r="C117" s="22" t="s">
        <v>159</v>
      </c>
      <c r="D117" s="65">
        <v>74880</v>
      </c>
      <c r="E117" s="65">
        <v>6185</v>
      </c>
      <c r="F117" s="65">
        <v>6245</v>
      </c>
      <c r="G117" s="65">
        <v>6245</v>
      </c>
      <c r="H117" s="65">
        <v>6245</v>
      </c>
      <c r="I117" s="65">
        <v>6245</v>
      </c>
      <c r="J117" s="65">
        <v>6245</v>
      </c>
      <c r="K117" s="65">
        <v>6245</v>
      </c>
      <c r="L117" s="65">
        <v>6245</v>
      </c>
      <c r="M117" s="65">
        <v>6245</v>
      </c>
      <c r="N117" s="65">
        <v>6245</v>
      </c>
      <c r="O117" s="65">
        <v>6245</v>
      </c>
      <c r="P117" s="65">
        <v>6245</v>
      </c>
      <c r="Q117" s="65">
        <v>74880</v>
      </c>
    </row>
    <row r="118" spans="2:17" s="41" customFormat="1" ht="19.7" customHeight="1" x14ac:dyDescent="0.2">
      <c r="B118" s="22" t="s">
        <v>16</v>
      </c>
      <c r="C118" s="22" t="s">
        <v>160</v>
      </c>
      <c r="D118" s="65">
        <v>0</v>
      </c>
      <c r="E118" s="65">
        <v>0</v>
      </c>
      <c r="F118" s="65">
        <v>0</v>
      </c>
      <c r="G118" s="65">
        <v>0</v>
      </c>
      <c r="H118" s="65">
        <v>0</v>
      </c>
      <c r="I118" s="65">
        <v>0</v>
      </c>
      <c r="J118" s="65">
        <v>0</v>
      </c>
      <c r="K118" s="65">
        <v>0</v>
      </c>
      <c r="L118" s="65">
        <v>0</v>
      </c>
      <c r="M118" s="65">
        <v>0</v>
      </c>
      <c r="N118" s="65">
        <v>0</v>
      </c>
      <c r="O118" s="65">
        <v>0</v>
      </c>
      <c r="P118" s="65">
        <v>0</v>
      </c>
      <c r="Q118" s="65">
        <v>0</v>
      </c>
    </row>
    <row r="119" spans="2:17" s="41" customFormat="1" ht="19.7" customHeight="1" x14ac:dyDescent="0.2">
      <c r="B119" s="22" t="s">
        <v>16</v>
      </c>
      <c r="C119" s="22" t="s">
        <v>161</v>
      </c>
      <c r="D119" s="65">
        <v>14976</v>
      </c>
      <c r="E119" s="65">
        <v>1237</v>
      </c>
      <c r="F119" s="65">
        <v>1249</v>
      </c>
      <c r="G119" s="65">
        <v>1249</v>
      </c>
      <c r="H119" s="65">
        <v>1249</v>
      </c>
      <c r="I119" s="65">
        <v>1249</v>
      </c>
      <c r="J119" s="65">
        <v>1249</v>
      </c>
      <c r="K119" s="65">
        <v>1249</v>
      </c>
      <c r="L119" s="65">
        <v>1249</v>
      </c>
      <c r="M119" s="65">
        <v>1249</v>
      </c>
      <c r="N119" s="65">
        <v>1249</v>
      </c>
      <c r="O119" s="65">
        <v>1249</v>
      </c>
      <c r="P119" s="65">
        <v>1249</v>
      </c>
      <c r="Q119" s="65">
        <v>14976</v>
      </c>
    </row>
    <row r="120" spans="2:17" s="41" customFormat="1" ht="19.7" customHeight="1" x14ac:dyDescent="0.2">
      <c r="B120" s="22" t="s">
        <v>16</v>
      </c>
      <c r="C120" s="22" t="s">
        <v>162</v>
      </c>
      <c r="D120" s="65">
        <v>0</v>
      </c>
      <c r="E120" s="65">
        <v>0</v>
      </c>
      <c r="F120" s="65">
        <v>0</v>
      </c>
      <c r="G120" s="65">
        <v>0</v>
      </c>
      <c r="H120" s="65">
        <v>0</v>
      </c>
      <c r="I120" s="65">
        <v>0</v>
      </c>
      <c r="J120" s="65">
        <v>0</v>
      </c>
      <c r="K120" s="65">
        <v>0</v>
      </c>
      <c r="L120" s="65">
        <v>0</v>
      </c>
      <c r="M120" s="65">
        <v>0</v>
      </c>
      <c r="N120" s="65">
        <v>0</v>
      </c>
      <c r="O120" s="65">
        <v>0</v>
      </c>
      <c r="P120" s="65">
        <v>0</v>
      </c>
      <c r="Q120" s="65">
        <v>0</v>
      </c>
    </row>
    <row r="121" spans="2:17" s="41" customFormat="1" ht="19.7" customHeight="1" x14ac:dyDescent="0.2">
      <c r="B121" s="22" t="s">
        <v>16</v>
      </c>
      <c r="C121" s="22" t="s">
        <v>163</v>
      </c>
      <c r="D121" s="65">
        <v>14976</v>
      </c>
      <c r="E121" s="65">
        <v>1237</v>
      </c>
      <c r="F121" s="65">
        <v>1249</v>
      </c>
      <c r="G121" s="65">
        <v>1249</v>
      </c>
      <c r="H121" s="65">
        <v>1249</v>
      </c>
      <c r="I121" s="65">
        <v>1249</v>
      </c>
      <c r="J121" s="65">
        <v>1249</v>
      </c>
      <c r="K121" s="65">
        <v>1249</v>
      </c>
      <c r="L121" s="65">
        <v>1249</v>
      </c>
      <c r="M121" s="65">
        <v>1249</v>
      </c>
      <c r="N121" s="65">
        <v>1249</v>
      </c>
      <c r="O121" s="65">
        <v>1249</v>
      </c>
      <c r="P121" s="65">
        <v>1249</v>
      </c>
      <c r="Q121" s="65">
        <v>14976</v>
      </c>
    </row>
    <row r="122" spans="2:17" s="41" customFormat="1" ht="19.7" customHeight="1" x14ac:dyDescent="0.2">
      <c r="B122" s="22" t="s">
        <v>16</v>
      </c>
      <c r="C122" s="22" t="s">
        <v>164</v>
      </c>
      <c r="D122" s="65">
        <v>0</v>
      </c>
      <c r="E122" s="65">
        <v>0</v>
      </c>
      <c r="F122" s="65">
        <v>0</v>
      </c>
      <c r="G122" s="65">
        <v>0</v>
      </c>
      <c r="H122" s="65">
        <v>0</v>
      </c>
      <c r="I122" s="65">
        <v>0</v>
      </c>
      <c r="J122" s="65">
        <v>0</v>
      </c>
      <c r="K122" s="65">
        <v>0</v>
      </c>
      <c r="L122" s="65">
        <v>0</v>
      </c>
      <c r="M122" s="65">
        <v>0</v>
      </c>
      <c r="N122" s="65">
        <v>0</v>
      </c>
      <c r="O122" s="65">
        <v>0</v>
      </c>
      <c r="P122" s="65">
        <v>0</v>
      </c>
      <c r="Q122" s="65">
        <v>0</v>
      </c>
    </row>
    <row r="123" spans="2:17" s="41" customFormat="1" ht="19.7" customHeight="1" x14ac:dyDescent="0.2">
      <c r="B123" s="22" t="s">
        <v>16</v>
      </c>
      <c r="C123" s="22" t="s">
        <v>165</v>
      </c>
      <c r="D123" s="65">
        <v>14976</v>
      </c>
      <c r="E123" s="65">
        <v>1237</v>
      </c>
      <c r="F123" s="65">
        <v>1249</v>
      </c>
      <c r="G123" s="65">
        <v>1249</v>
      </c>
      <c r="H123" s="65">
        <v>1249</v>
      </c>
      <c r="I123" s="65">
        <v>1249</v>
      </c>
      <c r="J123" s="65">
        <v>1249</v>
      </c>
      <c r="K123" s="65">
        <v>1249</v>
      </c>
      <c r="L123" s="65">
        <v>1249</v>
      </c>
      <c r="M123" s="65">
        <v>1249</v>
      </c>
      <c r="N123" s="65">
        <v>1249</v>
      </c>
      <c r="O123" s="65">
        <v>1249</v>
      </c>
      <c r="P123" s="65">
        <v>1249</v>
      </c>
      <c r="Q123" s="65">
        <v>14976</v>
      </c>
    </row>
    <row r="124" spans="2:17" s="41" customFormat="1" ht="19.7" customHeight="1" x14ac:dyDescent="0.2">
      <c r="B124" s="22" t="s">
        <v>16</v>
      </c>
      <c r="C124" s="22" t="s">
        <v>166</v>
      </c>
      <c r="D124" s="65">
        <v>7488</v>
      </c>
      <c r="E124" s="65">
        <v>618.5</v>
      </c>
      <c r="F124" s="65">
        <v>624.5</v>
      </c>
      <c r="G124" s="65">
        <v>624.5</v>
      </c>
      <c r="H124" s="65">
        <v>624.5</v>
      </c>
      <c r="I124" s="65">
        <v>624.5</v>
      </c>
      <c r="J124" s="65">
        <v>624.5</v>
      </c>
      <c r="K124" s="65">
        <v>624.5</v>
      </c>
      <c r="L124" s="65">
        <v>624.5</v>
      </c>
      <c r="M124" s="65">
        <v>624.5</v>
      </c>
      <c r="N124" s="65">
        <v>624.5</v>
      </c>
      <c r="O124" s="65">
        <v>624.5</v>
      </c>
      <c r="P124" s="65">
        <v>624.5</v>
      </c>
      <c r="Q124" s="65">
        <v>7488</v>
      </c>
    </row>
    <row r="125" spans="2:17" s="41" customFormat="1" ht="19.7" customHeight="1" x14ac:dyDescent="0.2">
      <c r="B125" s="22" t="s">
        <v>16</v>
      </c>
      <c r="C125" s="22" t="s">
        <v>167</v>
      </c>
      <c r="D125" s="65">
        <v>0</v>
      </c>
      <c r="E125" s="65">
        <v>0</v>
      </c>
      <c r="F125" s="65">
        <v>0</v>
      </c>
      <c r="G125" s="65">
        <v>0</v>
      </c>
      <c r="H125" s="65">
        <v>0</v>
      </c>
      <c r="I125" s="65">
        <v>0</v>
      </c>
      <c r="J125" s="65">
        <v>0</v>
      </c>
      <c r="K125" s="65">
        <v>0</v>
      </c>
      <c r="L125" s="65">
        <v>0</v>
      </c>
      <c r="M125" s="65">
        <v>0</v>
      </c>
      <c r="N125" s="65">
        <v>0</v>
      </c>
      <c r="O125" s="65">
        <v>0</v>
      </c>
      <c r="P125" s="65">
        <v>0</v>
      </c>
      <c r="Q125" s="65">
        <v>0</v>
      </c>
    </row>
    <row r="126" spans="2:17" s="41" customFormat="1" ht="19.7" customHeight="1" x14ac:dyDescent="0.2">
      <c r="B126" s="22" t="s">
        <v>16</v>
      </c>
      <c r="C126" s="22" t="s">
        <v>168</v>
      </c>
      <c r="D126" s="65">
        <v>22464</v>
      </c>
      <c r="E126" s="65">
        <v>1855.5</v>
      </c>
      <c r="F126" s="65">
        <v>1873.5</v>
      </c>
      <c r="G126" s="65">
        <v>1873.5</v>
      </c>
      <c r="H126" s="65">
        <v>1873.5</v>
      </c>
      <c r="I126" s="65">
        <v>1873.5</v>
      </c>
      <c r="J126" s="65">
        <v>1873.5</v>
      </c>
      <c r="K126" s="65">
        <v>1873.5</v>
      </c>
      <c r="L126" s="65">
        <v>1873.5</v>
      </c>
      <c r="M126" s="65">
        <v>1873.5</v>
      </c>
      <c r="N126" s="65">
        <v>1873.5</v>
      </c>
      <c r="O126" s="65">
        <v>1873.5</v>
      </c>
      <c r="P126" s="65">
        <v>1873.5</v>
      </c>
      <c r="Q126" s="65">
        <v>22464</v>
      </c>
    </row>
    <row r="127" spans="2:17" s="41" customFormat="1" ht="19.7" customHeight="1" x14ac:dyDescent="0.2">
      <c r="B127" s="22" t="s">
        <v>16</v>
      </c>
      <c r="C127" s="22" t="s">
        <v>169</v>
      </c>
      <c r="D127" s="65">
        <v>0</v>
      </c>
      <c r="E127" s="65">
        <v>0</v>
      </c>
      <c r="F127" s="65">
        <v>0</v>
      </c>
      <c r="G127" s="65">
        <v>0</v>
      </c>
      <c r="H127" s="65">
        <v>0</v>
      </c>
      <c r="I127" s="65">
        <v>0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  <c r="O127" s="65">
        <v>0</v>
      </c>
      <c r="P127" s="65">
        <v>0</v>
      </c>
      <c r="Q127" s="65">
        <v>0</v>
      </c>
    </row>
    <row r="128" spans="2:17" s="41" customFormat="1" ht="19.7" customHeight="1" x14ac:dyDescent="0.2">
      <c r="B128" s="22" t="s">
        <v>16</v>
      </c>
      <c r="C128" s="22" t="s">
        <v>170</v>
      </c>
      <c r="D128" s="65">
        <v>14976</v>
      </c>
      <c r="E128" s="65">
        <v>1237</v>
      </c>
      <c r="F128" s="65">
        <v>1249</v>
      </c>
      <c r="G128" s="65">
        <v>1249</v>
      </c>
      <c r="H128" s="65">
        <v>1249</v>
      </c>
      <c r="I128" s="65">
        <v>1249</v>
      </c>
      <c r="J128" s="65">
        <v>1249</v>
      </c>
      <c r="K128" s="65">
        <v>1249</v>
      </c>
      <c r="L128" s="65">
        <v>1249</v>
      </c>
      <c r="M128" s="65">
        <v>1249</v>
      </c>
      <c r="N128" s="65">
        <v>1249</v>
      </c>
      <c r="O128" s="65">
        <v>1249</v>
      </c>
      <c r="P128" s="65">
        <v>1249</v>
      </c>
      <c r="Q128" s="65">
        <v>14976</v>
      </c>
    </row>
    <row r="129" spans="2:17" s="41" customFormat="1" ht="19.7" customHeight="1" x14ac:dyDescent="0.2">
      <c r="B129" s="22" t="s">
        <v>16</v>
      </c>
      <c r="C129" s="22" t="s">
        <v>171</v>
      </c>
      <c r="D129" s="65">
        <v>7488</v>
      </c>
      <c r="E129" s="65">
        <v>618.5</v>
      </c>
      <c r="F129" s="65">
        <v>624.5</v>
      </c>
      <c r="G129" s="65">
        <v>624.5</v>
      </c>
      <c r="H129" s="65">
        <v>624.5</v>
      </c>
      <c r="I129" s="65">
        <v>624.5</v>
      </c>
      <c r="J129" s="65">
        <v>624.5</v>
      </c>
      <c r="K129" s="65">
        <v>624.5</v>
      </c>
      <c r="L129" s="65">
        <v>624.5</v>
      </c>
      <c r="M129" s="65">
        <v>624.5</v>
      </c>
      <c r="N129" s="65">
        <v>624.5</v>
      </c>
      <c r="O129" s="65">
        <v>624.5</v>
      </c>
      <c r="P129" s="65">
        <v>624.5</v>
      </c>
      <c r="Q129" s="65">
        <v>7488</v>
      </c>
    </row>
    <row r="130" spans="2:17" s="41" customFormat="1" ht="19.7" customHeight="1" x14ac:dyDescent="0.2">
      <c r="B130" s="22" t="s">
        <v>16</v>
      </c>
      <c r="C130" s="22" t="s">
        <v>172</v>
      </c>
      <c r="D130" s="65">
        <v>29952</v>
      </c>
      <c r="E130" s="65">
        <v>2474</v>
      </c>
      <c r="F130" s="65">
        <v>2498</v>
      </c>
      <c r="G130" s="65">
        <v>2498</v>
      </c>
      <c r="H130" s="65">
        <v>2498</v>
      </c>
      <c r="I130" s="65">
        <v>2498</v>
      </c>
      <c r="J130" s="65">
        <v>2498</v>
      </c>
      <c r="K130" s="65">
        <v>2498</v>
      </c>
      <c r="L130" s="65">
        <v>2498</v>
      </c>
      <c r="M130" s="65">
        <v>2498</v>
      </c>
      <c r="N130" s="65">
        <v>2498</v>
      </c>
      <c r="O130" s="65">
        <v>2498</v>
      </c>
      <c r="P130" s="65">
        <v>2498</v>
      </c>
      <c r="Q130" s="65">
        <v>29952</v>
      </c>
    </row>
    <row r="131" spans="2:17" s="41" customFormat="1" ht="19.7" customHeight="1" x14ac:dyDescent="0.2">
      <c r="B131" s="22" t="s">
        <v>16</v>
      </c>
      <c r="C131" s="22" t="s">
        <v>173</v>
      </c>
      <c r="D131" s="65">
        <v>0</v>
      </c>
      <c r="E131" s="65">
        <v>0</v>
      </c>
      <c r="F131" s="65">
        <v>0</v>
      </c>
      <c r="G131" s="65">
        <v>0</v>
      </c>
      <c r="H131" s="65">
        <v>0</v>
      </c>
      <c r="I131" s="65">
        <v>0</v>
      </c>
      <c r="J131" s="65">
        <v>0</v>
      </c>
      <c r="K131" s="65">
        <v>0</v>
      </c>
      <c r="L131" s="65">
        <v>0</v>
      </c>
      <c r="M131" s="65">
        <v>0</v>
      </c>
      <c r="N131" s="65">
        <v>0</v>
      </c>
      <c r="O131" s="65">
        <v>0</v>
      </c>
      <c r="P131" s="65">
        <v>0</v>
      </c>
      <c r="Q131" s="65">
        <v>0</v>
      </c>
    </row>
    <row r="132" spans="2:17" s="41" customFormat="1" ht="19.7" customHeight="1" x14ac:dyDescent="0.2">
      <c r="B132" s="22" t="s">
        <v>16</v>
      </c>
      <c r="C132" s="22" t="s">
        <v>174</v>
      </c>
      <c r="D132" s="65">
        <v>10200</v>
      </c>
      <c r="E132" s="65">
        <v>0</v>
      </c>
      <c r="F132" s="65">
        <v>0</v>
      </c>
      <c r="G132" s="65">
        <v>0</v>
      </c>
      <c r="H132" s="65">
        <v>0</v>
      </c>
      <c r="I132" s="65">
        <v>0</v>
      </c>
      <c r="J132" s="65">
        <v>0</v>
      </c>
      <c r="K132" s="65">
        <v>0</v>
      </c>
      <c r="L132" s="65">
        <v>0</v>
      </c>
      <c r="M132" s="65">
        <v>0</v>
      </c>
      <c r="N132" s="65">
        <v>0</v>
      </c>
      <c r="O132" s="65">
        <v>10200</v>
      </c>
      <c r="P132" s="65">
        <v>0</v>
      </c>
      <c r="Q132" s="65">
        <v>10200</v>
      </c>
    </row>
    <row r="133" spans="2:17" s="41" customFormat="1" ht="19.7" customHeight="1" x14ac:dyDescent="0.2">
      <c r="B133" s="22" t="s">
        <v>16</v>
      </c>
      <c r="C133" s="22" t="s">
        <v>175</v>
      </c>
      <c r="D133" s="65">
        <v>3400</v>
      </c>
      <c r="E133" s="65">
        <v>0</v>
      </c>
      <c r="F133" s="65">
        <v>0</v>
      </c>
      <c r="G133" s="65">
        <v>0</v>
      </c>
      <c r="H133" s="65">
        <v>0</v>
      </c>
      <c r="I133" s="65">
        <v>0</v>
      </c>
      <c r="J133" s="65">
        <v>0</v>
      </c>
      <c r="K133" s="65">
        <v>0</v>
      </c>
      <c r="L133" s="65">
        <v>0</v>
      </c>
      <c r="M133" s="65">
        <v>0</v>
      </c>
      <c r="N133" s="65">
        <v>0</v>
      </c>
      <c r="O133" s="65">
        <v>3400</v>
      </c>
      <c r="P133" s="65">
        <v>0</v>
      </c>
      <c r="Q133" s="65">
        <v>3400</v>
      </c>
    </row>
    <row r="134" spans="2:17" s="41" customFormat="1" ht="19.7" customHeight="1" x14ac:dyDescent="0.2">
      <c r="B134" s="22" t="s">
        <v>16</v>
      </c>
      <c r="C134" s="22" t="s">
        <v>176</v>
      </c>
      <c r="D134" s="65">
        <v>1700</v>
      </c>
      <c r="E134" s="65">
        <v>0</v>
      </c>
      <c r="F134" s="65">
        <v>0</v>
      </c>
      <c r="G134" s="65">
        <v>0</v>
      </c>
      <c r="H134" s="65">
        <v>0</v>
      </c>
      <c r="I134" s="65">
        <v>0</v>
      </c>
      <c r="J134" s="65">
        <v>0</v>
      </c>
      <c r="K134" s="65">
        <v>0</v>
      </c>
      <c r="L134" s="65">
        <v>0</v>
      </c>
      <c r="M134" s="65">
        <v>0</v>
      </c>
      <c r="N134" s="65">
        <v>0</v>
      </c>
      <c r="O134" s="65">
        <v>1700</v>
      </c>
      <c r="P134" s="65">
        <v>0</v>
      </c>
      <c r="Q134" s="65">
        <v>1700</v>
      </c>
    </row>
    <row r="135" spans="2:17" s="41" customFormat="1" ht="19.7" customHeight="1" x14ac:dyDescent="0.2">
      <c r="B135" s="22" t="s">
        <v>16</v>
      </c>
      <c r="C135" s="22" t="s">
        <v>177</v>
      </c>
      <c r="D135" s="65">
        <v>1700</v>
      </c>
      <c r="E135" s="65">
        <v>0</v>
      </c>
      <c r="F135" s="65">
        <v>0</v>
      </c>
      <c r="G135" s="65">
        <v>0</v>
      </c>
      <c r="H135" s="65">
        <v>0</v>
      </c>
      <c r="I135" s="65">
        <v>0</v>
      </c>
      <c r="J135" s="65">
        <v>0</v>
      </c>
      <c r="K135" s="65">
        <v>0</v>
      </c>
      <c r="L135" s="65">
        <v>0</v>
      </c>
      <c r="M135" s="65">
        <v>0</v>
      </c>
      <c r="N135" s="65">
        <v>0</v>
      </c>
      <c r="O135" s="65">
        <v>1700</v>
      </c>
      <c r="P135" s="65">
        <v>0</v>
      </c>
      <c r="Q135" s="65">
        <v>1700</v>
      </c>
    </row>
    <row r="136" spans="2:17" s="41" customFormat="1" ht="19.7" customHeight="1" x14ac:dyDescent="0.2">
      <c r="B136" s="22" t="s">
        <v>16</v>
      </c>
      <c r="C136" s="22" t="s">
        <v>178</v>
      </c>
      <c r="D136" s="65">
        <v>0</v>
      </c>
      <c r="E136" s="65">
        <v>0</v>
      </c>
      <c r="F136" s="65">
        <v>0</v>
      </c>
      <c r="G136" s="65">
        <v>0</v>
      </c>
      <c r="H136" s="65">
        <v>0</v>
      </c>
      <c r="I136" s="65">
        <v>0</v>
      </c>
      <c r="J136" s="65">
        <v>0</v>
      </c>
      <c r="K136" s="65">
        <v>0</v>
      </c>
      <c r="L136" s="65">
        <v>0</v>
      </c>
      <c r="M136" s="65">
        <v>0</v>
      </c>
      <c r="N136" s="65">
        <v>0</v>
      </c>
      <c r="O136" s="65">
        <v>0</v>
      </c>
      <c r="P136" s="65">
        <v>0</v>
      </c>
      <c r="Q136" s="65">
        <v>0</v>
      </c>
    </row>
    <row r="137" spans="2:17" s="41" customFormat="1" ht="19.7" customHeight="1" x14ac:dyDescent="0.2">
      <c r="B137" s="22" t="s">
        <v>16</v>
      </c>
      <c r="C137" s="22" t="s">
        <v>179</v>
      </c>
      <c r="D137" s="65">
        <v>1700</v>
      </c>
      <c r="E137" s="65">
        <v>0</v>
      </c>
      <c r="F137" s="65">
        <v>0</v>
      </c>
      <c r="G137" s="65">
        <v>0</v>
      </c>
      <c r="H137" s="65">
        <v>0</v>
      </c>
      <c r="I137" s="65">
        <v>0</v>
      </c>
      <c r="J137" s="65">
        <v>0</v>
      </c>
      <c r="K137" s="65">
        <v>0</v>
      </c>
      <c r="L137" s="65">
        <v>0</v>
      </c>
      <c r="M137" s="65">
        <v>0</v>
      </c>
      <c r="N137" s="65">
        <v>0</v>
      </c>
      <c r="O137" s="65">
        <v>1700</v>
      </c>
      <c r="P137" s="65">
        <v>0</v>
      </c>
      <c r="Q137" s="65">
        <v>1700</v>
      </c>
    </row>
    <row r="138" spans="2:17" s="41" customFormat="1" ht="19.7" customHeight="1" x14ac:dyDescent="0.2">
      <c r="B138" s="22" t="s">
        <v>16</v>
      </c>
      <c r="C138" s="22" t="s">
        <v>180</v>
      </c>
      <c r="D138" s="65">
        <v>5100</v>
      </c>
      <c r="E138" s="65">
        <v>0</v>
      </c>
      <c r="F138" s="65">
        <v>0</v>
      </c>
      <c r="G138" s="65">
        <v>0</v>
      </c>
      <c r="H138" s="65">
        <v>0</v>
      </c>
      <c r="I138" s="65">
        <v>0</v>
      </c>
      <c r="J138" s="65">
        <v>0</v>
      </c>
      <c r="K138" s="65">
        <v>0</v>
      </c>
      <c r="L138" s="65">
        <v>0</v>
      </c>
      <c r="M138" s="65">
        <v>0</v>
      </c>
      <c r="N138" s="65">
        <v>0</v>
      </c>
      <c r="O138" s="65">
        <v>5100</v>
      </c>
      <c r="P138" s="65">
        <v>0</v>
      </c>
      <c r="Q138" s="65">
        <v>5100</v>
      </c>
    </row>
    <row r="139" spans="2:17" s="41" customFormat="1" ht="19.7" customHeight="1" x14ac:dyDescent="0.2">
      <c r="B139" s="22" t="s">
        <v>16</v>
      </c>
      <c r="C139" s="22" t="s">
        <v>181</v>
      </c>
      <c r="D139" s="65">
        <v>1700</v>
      </c>
      <c r="E139" s="65">
        <v>0</v>
      </c>
      <c r="F139" s="65">
        <v>0</v>
      </c>
      <c r="G139" s="65">
        <v>0</v>
      </c>
      <c r="H139" s="65">
        <v>0</v>
      </c>
      <c r="I139" s="65">
        <v>0</v>
      </c>
      <c r="J139" s="65">
        <v>0</v>
      </c>
      <c r="K139" s="65">
        <v>0</v>
      </c>
      <c r="L139" s="65">
        <v>0</v>
      </c>
      <c r="M139" s="65">
        <v>0</v>
      </c>
      <c r="N139" s="65">
        <v>0</v>
      </c>
      <c r="O139" s="65">
        <v>1700</v>
      </c>
      <c r="P139" s="65">
        <v>0</v>
      </c>
      <c r="Q139" s="65">
        <v>1700</v>
      </c>
    </row>
    <row r="140" spans="2:17" s="41" customFormat="1" ht="19.7" customHeight="1" x14ac:dyDescent="0.2">
      <c r="B140" s="22" t="s">
        <v>16</v>
      </c>
      <c r="C140" s="22" t="s">
        <v>182</v>
      </c>
      <c r="D140" s="65">
        <v>1700</v>
      </c>
      <c r="E140" s="65">
        <v>0</v>
      </c>
      <c r="F140" s="65">
        <v>0</v>
      </c>
      <c r="G140" s="65">
        <v>0</v>
      </c>
      <c r="H140" s="65">
        <v>0</v>
      </c>
      <c r="I140" s="65">
        <v>0</v>
      </c>
      <c r="J140" s="65">
        <v>0</v>
      </c>
      <c r="K140" s="65">
        <v>0</v>
      </c>
      <c r="L140" s="65">
        <v>0</v>
      </c>
      <c r="M140" s="65">
        <v>0</v>
      </c>
      <c r="N140" s="65">
        <v>0</v>
      </c>
      <c r="O140" s="65">
        <v>1700</v>
      </c>
      <c r="P140" s="65">
        <v>0</v>
      </c>
      <c r="Q140" s="65">
        <v>1700</v>
      </c>
    </row>
    <row r="141" spans="2:17" s="41" customFormat="1" ht="19.7" customHeight="1" x14ac:dyDescent="0.2">
      <c r="B141" s="22" t="s">
        <v>16</v>
      </c>
      <c r="C141" s="22" t="s">
        <v>183</v>
      </c>
      <c r="D141" s="65">
        <v>1700</v>
      </c>
      <c r="E141" s="65">
        <v>0</v>
      </c>
      <c r="F141" s="65">
        <v>0</v>
      </c>
      <c r="G141" s="65">
        <v>0</v>
      </c>
      <c r="H141" s="65">
        <v>0</v>
      </c>
      <c r="I141" s="65">
        <v>0</v>
      </c>
      <c r="J141" s="65">
        <v>0</v>
      </c>
      <c r="K141" s="65">
        <v>0</v>
      </c>
      <c r="L141" s="65">
        <v>0</v>
      </c>
      <c r="M141" s="65">
        <v>0</v>
      </c>
      <c r="N141" s="65">
        <v>0</v>
      </c>
      <c r="O141" s="65">
        <v>1700</v>
      </c>
      <c r="P141" s="65">
        <v>0</v>
      </c>
      <c r="Q141" s="65">
        <v>1700</v>
      </c>
    </row>
    <row r="142" spans="2:17" s="41" customFormat="1" ht="19.7" customHeight="1" x14ac:dyDescent="0.2">
      <c r="B142" s="22" t="s">
        <v>16</v>
      </c>
      <c r="C142" s="22" t="s">
        <v>184</v>
      </c>
      <c r="D142" s="65">
        <v>6800</v>
      </c>
      <c r="E142" s="65">
        <v>0</v>
      </c>
      <c r="F142" s="65">
        <v>0</v>
      </c>
      <c r="G142" s="65">
        <v>0</v>
      </c>
      <c r="H142" s="65">
        <v>0</v>
      </c>
      <c r="I142" s="65">
        <v>0</v>
      </c>
      <c r="J142" s="65">
        <v>0</v>
      </c>
      <c r="K142" s="65">
        <v>0</v>
      </c>
      <c r="L142" s="65">
        <v>0</v>
      </c>
      <c r="M142" s="65">
        <v>0</v>
      </c>
      <c r="N142" s="65">
        <v>0</v>
      </c>
      <c r="O142" s="65">
        <v>6800</v>
      </c>
      <c r="P142" s="65">
        <v>0</v>
      </c>
      <c r="Q142" s="65">
        <v>6800</v>
      </c>
    </row>
    <row r="143" spans="2:17" s="41" customFormat="1" ht="19.7" customHeight="1" x14ac:dyDescent="0.2">
      <c r="B143" s="22" t="s">
        <v>16</v>
      </c>
      <c r="C143" s="22" t="s">
        <v>185</v>
      </c>
      <c r="D143" s="65">
        <v>1700</v>
      </c>
      <c r="E143" s="65">
        <v>0</v>
      </c>
      <c r="F143" s="65">
        <v>0</v>
      </c>
      <c r="G143" s="65">
        <v>0</v>
      </c>
      <c r="H143" s="65">
        <v>0</v>
      </c>
      <c r="I143" s="65">
        <v>0</v>
      </c>
      <c r="J143" s="65">
        <v>0</v>
      </c>
      <c r="K143" s="65">
        <v>0</v>
      </c>
      <c r="L143" s="65">
        <v>0</v>
      </c>
      <c r="M143" s="65">
        <v>0</v>
      </c>
      <c r="N143" s="65">
        <v>0</v>
      </c>
      <c r="O143" s="65">
        <v>1700</v>
      </c>
      <c r="P143" s="65">
        <v>0</v>
      </c>
      <c r="Q143" s="65">
        <v>1700</v>
      </c>
    </row>
    <row r="144" spans="2:17" s="41" customFormat="1" ht="19.7" customHeight="1" x14ac:dyDescent="0.2">
      <c r="B144" s="22" t="s">
        <v>16</v>
      </c>
      <c r="C144" s="22" t="s">
        <v>186</v>
      </c>
      <c r="D144" s="65">
        <v>1700</v>
      </c>
      <c r="E144" s="65">
        <v>0</v>
      </c>
      <c r="F144" s="65">
        <v>0</v>
      </c>
      <c r="G144" s="65">
        <v>0</v>
      </c>
      <c r="H144" s="65">
        <v>0</v>
      </c>
      <c r="I144" s="65">
        <v>0</v>
      </c>
      <c r="J144" s="65">
        <v>0</v>
      </c>
      <c r="K144" s="65">
        <v>0</v>
      </c>
      <c r="L144" s="65">
        <v>0</v>
      </c>
      <c r="M144" s="65">
        <v>0</v>
      </c>
      <c r="N144" s="65">
        <v>0</v>
      </c>
      <c r="O144" s="65">
        <v>1700</v>
      </c>
      <c r="P144" s="65">
        <v>0</v>
      </c>
      <c r="Q144" s="65">
        <v>1700</v>
      </c>
    </row>
    <row r="145" spans="2:17" s="41" customFormat="1" ht="19.7" customHeight="1" x14ac:dyDescent="0.2">
      <c r="B145" s="22" t="s">
        <v>16</v>
      </c>
      <c r="C145" s="22" t="s">
        <v>187</v>
      </c>
      <c r="D145" s="65">
        <v>0</v>
      </c>
      <c r="E145" s="65">
        <v>0</v>
      </c>
      <c r="F145" s="65">
        <v>0</v>
      </c>
      <c r="G145" s="65">
        <v>0</v>
      </c>
      <c r="H145" s="65">
        <v>0</v>
      </c>
      <c r="I145" s="65">
        <v>0</v>
      </c>
      <c r="J145" s="65">
        <v>0</v>
      </c>
      <c r="K145" s="65">
        <v>0</v>
      </c>
      <c r="L145" s="65">
        <v>0</v>
      </c>
      <c r="M145" s="65">
        <v>0</v>
      </c>
      <c r="N145" s="65">
        <v>0</v>
      </c>
      <c r="O145" s="65">
        <v>0</v>
      </c>
      <c r="P145" s="65">
        <v>0</v>
      </c>
      <c r="Q145" s="65">
        <v>0</v>
      </c>
    </row>
    <row r="146" spans="2:17" s="41" customFormat="1" ht="19.7" customHeight="1" x14ac:dyDescent="0.2">
      <c r="B146" s="22" t="s">
        <v>16</v>
      </c>
      <c r="C146" s="22" t="s">
        <v>188</v>
      </c>
      <c r="D146" s="65">
        <v>5100</v>
      </c>
      <c r="E146" s="65">
        <v>0</v>
      </c>
      <c r="F146" s="65">
        <v>0</v>
      </c>
      <c r="G146" s="65">
        <v>0</v>
      </c>
      <c r="H146" s="65">
        <v>0</v>
      </c>
      <c r="I146" s="65">
        <v>0</v>
      </c>
      <c r="J146" s="65">
        <v>0</v>
      </c>
      <c r="K146" s="65">
        <v>0</v>
      </c>
      <c r="L146" s="65">
        <v>0</v>
      </c>
      <c r="M146" s="65">
        <v>0</v>
      </c>
      <c r="N146" s="65">
        <v>0</v>
      </c>
      <c r="O146" s="65">
        <v>5100</v>
      </c>
      <c r="P146" s="65">
        <v>0</v>
      </c>
      <c r="Q146" s="65">
        <v>5100</v>
      </c>
    </row>
    <row r="147" spans="2:17" s="41" customFormat="1" ht="19.7" customHeight="1" x14ac:dyDescent="0.2">
      <c r="B147" s="22" t="s">
        <v>16</v>
      </c>
      <c r="C147" s="22" t="s">
        <v>189</v>
      </c>
      <c r="D147" s="65">
        <v>0</v>
      </c>
      <c r="E147" s="65">
        <v>0</v>
      </c>
      <c r="F147" s="65">
        <v>0</v>
      </c>
      <c r="G147" s="65">
        <v>0</v>
      </c>
      <c r="H147" s="65">
        <v>0</v>
      </c>
      <c r="I147" s="65">
        <v>0</v>
      </c>
      <c r="J147" s="65">
        <v>0</v>
      </c>
      <c r="K147" s="65">
        <v>0</v>
      </c>
      <c r="L147" s="65">
        <v>0</v>
      </c>
      <c r="M147" s="65">
        <v>0</v>
      </c>
      <c r="N147" s="65">
        <v>0</v>
      </c>
      <c r="O147" s="65">
        <v>0</v>
      </c>
      <c r="P147" s="65">
        <v>0</v>
      </c>
      <c r="Q147" s="65">
        <v>0</v>
      </c>
    </row>
    <row r="148" spans="2:17" s="41" customFormat="1" ht="19.7" customHeight="1" x14ac:dyDescent="0.2">
      <c r="B148" s="22" t="s">
        <v>16</v>
      </c>
      <c r="C148" s="22" t="s">
        <v>190</v>
      </c>
      <c r="D148" s="65">
        <v>3400</v>
      </c>
      <c r="E148" s="65">
        <v>0</v>
      </c>
      <c r="F148" s="65">
        <v>0</v>
      </c>
      <c r="G148" s="65">
        <v>0</v>
      </c>
      <c r="H148" s="65">
        <v>0</v>
      </c>
      <c r="I148" s="65">
        <v>0</v>
      </c>
      <c r="J148" s="65">
        <v>0</v>
      </c>
      <c r="K148" s="65">
        <v>0</v>
      </c>
      <c r="L148" s="65">
        <v>0</v>
      </c>
      <c r="M148" s="65">
        <v>0</v>
      </c>
      <c r="N148" s="65">
        <v>0</v>
      </c>
      <c r="O148" s="65">
        <v>3400</v>
      </c>
      <c r="P148" s="65">
        <v>0</v>
      </c>
      <c r="Q148" s="65">
        <v>3400</v>
      </c>
    </row>
    <row r="149" spans="2:17" s="41" customFormat="1" ht="19.7" customHeight="1" x14ac:dyDescent="0.2">
      <c r="B149" s="22" t="s">
        <v>16</v>
      </c>
      <c r="C149" s="22" t="s">
        <v>191</v>
      </c>
      <c r="D149" s="65">
        <v>3400</v>
      </c>
      <c r="E149" s="65">
        <v>0</v>
      </c>
      <c r="F149" s="65">
        <v>0</v>
      </c>
      <c r="G149" s="65">
        <v>0</v>
      </c>
      <c r="H149" s="65">
        <v>0</v>
      </c>
      <c r="I149" s="65">
        <v>0</v>
      </c>
      <c r="J149" s="65">
        <v>0</v>
      </c>
      <c r="K149" s="65">
        <v>0</v>
      </c>
      <c r="L149" s="65">
        <v>0</v>
      </c>
      <c r="M149" s="65">
        <v>0</v>
      </c>
      <c r="N149" s="65">
        <v>0</v>
      </c>
      <c r="O149" s="65">
        <v>3400</v>
      </c>
      <c r="P149" s="65">
        <v>0</v>
      </c>
      <c r="Q149" s="65">
        <v>3400</v>
      </c>
    </row>
    <row r="150" spans="2:17" s="41" customFormat="1" ht="19.7" customHeight="1" x14ac:dyDescent="0.2">
      <c r="B150" s="22" t="s">
        <v>16</v>
      </c>
      <c r="C150" s="22" t="s">
        <v>192</v>
      </c>
      <c r="D150" s="65">
        <v>1700</v>
      </c>
      <c r="E150" s="65">
        <v>0</v>
      </c>
      <c r="F150" s="65">
        <v>0</v>
      </c>
      <c r="G150" s="65">
        <v>0</v>
      </c>
      <c r="H150" s="65">
        <v>0</v>
      </c>
      <c r="I150" s="65">
        <v>0</v>
      </c>
      <c r="J150" s="65">
        <v>0</v>
      </c>
      <c r="K150" s="65">
        <v>0</v>
      </c>
      <c r="L150" s="65">
        <v>0</v>
      </c>
      <c r="M150" s="65">
        <v>0</v>
      </c>
      <c r="N150" s="65">
        <v>0</v>
      </c>
      <c r="O150" s="65">
        <v>1700</v>
      </c>
      <c r="P150" s="65">
        <v>0</v>
      </c>
      <c r="Q150" s="65">
        <v>1700</v>
      </c>
    </row>
    <row r="151" spans="2:17" s="41" customFormat="1" ht="19.7" customHeight="1" x14ac:dyDescent="0.2">
      <c r="B151" s="22" t="s">
        <v>16</v>
      </c>
      <c r="C151" s="22" t="s">
        <v>193</v>
      </c>
      <c r="D151" s="65">
        <v>3400</v>
      </c>
      <c r="E151" s="65">
        <v>0</v>
      </c>
      <c r="F151" s="65">
        <v>0</v>
      </c>
      <c r="G151" s="65">
        <v>0</v>
      </c>
      <c r="H151" s="65">
        <v>0</v>
      </c>
      <c r="I151" s="65">
        <v>0</v>
      </c>
      <c r="J151" s="65">
        <v>0</v>
      </c>
      <c r="K151" s="65">
        <v>0</v>
      </c>
      <c r="L151" s="65">
        <v>0</v>
      </c>
      <c r="M151" s="65">
        <v>0</v>
      </c>
      <c r="N151" s="65">
        <v>0</v>
      </c>
      <c r="O151" s="65">
        <v>3400</v>
      </c>
      <c r="P151" s="65">
        <v>0</v>
      </c>
      <c r="Q151" s="65">
        <v>3400</v>
      </c>
    </row>
    <row r="152" spans="2:17" s="41" customFormat="1" ht="19.7" customHeight="1" x14ac:dyDescent="0.2">
      <c r="B152" s="22" t="s">
        <v>16</v>
      </c>
      <c r="C152" s="22" t="s">
        <v>194</v>
      </c>
      <c r="D152" s="65">
        <v>0</v>
      </c>
      <c r="E152" s="65">
        <v>0</v>
      </c>
      <c r="F152" s="65">
        <v>0</v>
      </c>
      <c r="G152" s="65">
        <v>0</v>
      </c>
      <c r="H152" s="65">
        <v>0</v>
      </c>
      <c r="I152" s="65">
        <v>0</v>
      </c>
      <c r="J152" s="65">
        <v>0</v>
      </c>
      <c r="K152" s="65">
        <v>0</v>
      </c>
      <c r="L152" s="65">
        <v>0</v>
      </c>
      <c r="M152" s="65">
        <v>0</v>
      </c>
      <c r="N152" s="65">
        <v>0</v>
      </c>
      <c r="O152" s="65">
        <v>0</v>
      </c>
      <c r="P152" s="65">
        <v>0</v>
      </c>
      <c r="Q152" s="65">
        <v>0</v>
      </c>
    </row>
    <row r="153" spans="2:17" s="41" customFormat="1" ht="19.7" customHeight="1" x14ac:dyDescent="0.2">
      <c r="B153" s="22" t="s">
        <v>16</v>
      </c>
      <c r="C153" s="22" t="s">
        <v>195</v>
      </c>
      <c r="D153" s="65">
        <v>113533.18</v>
      </c>
      <c r="E153" s="65">
        <v>9461.18</v>
      </c>
      <c r="F153" s="65">
        <v>9461.08</v>
      </c>
      <c r="G153" s="65">
        <v>9461.08</v>
      </c>
      <c r="H153" s="65">
        <v>9461.08</v>
      </c>
      <c r="I153" s="65">
        <v>9461.08</v>
      </c>
      <c r="J153" s="65">
        <v>9461.08</v>
      </c>
      <c r="K153" s="65">
        <v>9461.08</v>
      </c>
      <c r="L153" s="65">
        <v>9461.08</v>
      </c>
      <c r="M153" s="65">
        <v>9461.08</v>
      </c>
      <c r="N153" s="65">
        <v>9461.08</v>
      </c>
      <c r="O153" s="65">
        <v>9461.1200000000008</v>
      </c>
      <c r="P153" s="65">
        <v>9461.16</v>
      </c>
      <c r="Q153" s="65">
        <v>113533.18</v>
      </c>
    </row>
    <row r="154" spans="2:17" s="41" customFormat="1" ht="19.7" customHeight="1" x14ac:dyDescent="0.2">
      <c r="B154" s="22" t="s">
        <v>16</v>
      </c>
      <c r="C154" s="22" t="s">
        <v>196</v>
      </c>
      <c r="D154" s="65">
        <v>75610.48</v>
      </c>
      <c r="E154" s="65">
        <v>6300.86</v>
      </c>
      <c r="F154" s="65">
        <v>6300.86</v>
      </c>
      <c r="G154" s="65">
        <v>6300.86</v>
      </c>
      <c r="H154" s="65">
        <v>6300.86</v>
      </c>
      <c r="I154" s="65">
        <v>6300.86</v>
      </c>
      <c r="J154" s="65">
        <v>6300.86</v>
      </c>
      <c r="K154" s="65">
        <v>6300.86</v>
      </c>
      <c r="L154" s="65">
        <v>6300.86</v>
      </c>
      <c r="M154" s="65">
        <v>6300.86</v>
      </c>
      <c r="N154" s="65">
        <v>6300.86</v>
      </c>
      <c r="O154" s="65">
        <v>6300.86</v>
      </c>
      <c r="P154" s="65">
        <v>6301.02</v>
      </c>
      <c r="Q154" s="65">
        <v>75610.48</v>
      </c>
    </row>
    <row r="155" spans="2:17" s="41" customFormat="1" ht="19.7" customHeight="1" x14ac:dyDescent="0.2">
      <c r="B155" s="22" t="s">
        <v>16</v>
      </c>
      <c r="C155" s="22" t="s">
        <v>197</v>
      </c>
      <c r="D155" s="65">
        <v>40239.53</v>
      </c>
      <c r="E155" s="65">
        <v>3353.28</v>
      </c>
      <c r="F155" s="65">
        <v>3353.28</v>
      </c>
      <c r="G155" s="65">
        <v>3353.28</v>
      </c>
      <c r="H155" s="65">
        <v>3353.28</v>
      </c>
      <c r="I155" s="65">
        <v>3353.28</v>
      </c>
      <c r="J155" s="65">
        <v>3353.28</v>
      </c>
      <c r="K155" s="65">
        <v>3353.28</v>
      </c>
      <c r="L155" s="65">
        <v>3353.28</v>
      </c>
      <c r="M155" s="65">
        <v>3353.28</v>
      </c>
      <c r="N155" s="65">
        <v>3353.28</v>
      </c>
      <c r="O155" s="65">
        <v>3353.28</v>
      </c>
      <c r="P155" s="65">
        <v>3353.45</v>
      </c>
      <c r="Q155" s="65">
        <v>40239.53</v>
      </c>
    </row>
    <row r="156" spans="2:17" s="41" customFormat="1" ht="19.7" customHeight="1" x14ac:dyDescent="0.2">
      <c r="B156" s="22" t="s">
        <v>16</v>
      </c>
      <c r="C156" s="22" t="s">
        <v>198</v>
      </c>
      <c r="D156" s="65">
        <v>3954778.75</v>
      </c>
      <c r="E156" s="65">
        <v>329564.84999999998</v>
      </c>
      <c r="F156" s="65">
        <v>329564.90000000002</v>
      </c>
      <c r="G156" s="65">
        <v>329564.90000000002</v>
      </c>
      <c r="H156" s="65">
        <v>329564.90000000002</v>
      </c>
      <c r="I156" s="65">
        <v>329564.90000000002</v>
      </c>
      <c r="J156" s="65">
        <v>329564.90000000002</v>
      </c>
      <c r="K156" s="65">
        <v>329564.90000000002</v>
      </c>
      <c r="L156" s="65">
        <v>329564.90000000002</v>
      </c>
      <c r="M156" s="65">
        <v>329564.90000000002</v>
      </c>
      <c r="N156" s="65">
        <v>329564.90000000002</v>
      </c>
      <c r="O156" s="65">
        <v>329564.90000000002</v>
      </c>
      <c r="P156" s="65">
        <v>329564.90000000002</v>
      </c>
      <c r="Q156" s="65">
        <v>3954778.75</v>
      </c>
    </row>
    <row r="157" spans="2:17" s="41" customFormat="1" ht="19.7" customHeight="1" x14ac:dyDescent="0.2">
      <c r="B157" s="22" t="s">
        <v>16</v>
      </c>
      <c r="C157" s="22" t="s">
        <v>199</v>
      </c>
      <c r="D157" s="65">
        <v>227326.32</v>
      </c>
      <c r="E157" s="65">
        <v>18943.84</v>
      </c>
      <c r="F157" s="65">
        <v>18943.84</v>
      </c>
      <c r="G157" s="65">
        <v>18943.84</v>
      </c>
      <c r="H157" s="65">
        <v>18943.84</v>
      </c>
      <c r="I157" s="65">
        <v>18943.84</v>
      </c>
      <c r="J157" s="65">
        <v>18943.84</v>
      </c>
      <c r="K157" s="65">
        <v>18943.84</v>
      </c>
      <c r="L157" s="65">
        <v>18943.84</v>
      </c>
      <c r="M157" s="65">
        <v>18943.84</v>
      </c>
      <c r="N157" s="65">
        <v>18943.84</v>
      </c>
      <c r="O157" s="65">
        <v>18943.84</v>
      </c>
      <c r="P157" s="65">
        <v>18944.080000000002</v>
      </c>
      <c r="Q157" s="65">
        <v>227326.32</v>
      </c>
    </row>
    <row r="158" spans="2:17" s="41" customFormat="1" ht="19.7" customHeight="1" x14ac:dyDescent="0.2">
      <c r="B158" s="22" t="s">
        <v>16</v>
      </c>
      <c r="C158" s="22" t="s">
        <v>200</v>
      </c>
      <c r="D158" s="65">
        <v>4691.43</v>
      </c>
      <c r="E158" s="65">
        <v>1172.8499999999999</v>
      </c>
      <c r="F158" s="65">
        <v>1172.8499999999999</v>
      </c>
      <c r="G158" s="65">
        <v>0</v>
      </c>
      <c r="H158" s="65">
        <v>0</v>
      </c>
      <c r="I158" s="65">
        <v>1172.8499999999999</v>
      </c>
      <c r="J158" s="65">
        <v>1172.8800000000001</v>
      </c>
      <c r="K158" s="65">
        <v>0</v>
      </c>
      <c r="L158" s="65">
        <v>0</v>
      </c>
      <c r="M158" s="65">
        <v>0</v>
      </c>
      <c r="N158" s="65">
        <v>0</v>
      </c>
      <c r="O158" s="65">
        <v>0</v>
      </c>
      <c r="P158" s="65">
        <v>0</v>
      </c>
      <c r="Q158" s="65">
        <v>4691.43</v>
      </c>
    </row>
    <row r="159" spans="2:17" s="41" customFormat="1" ht="19.7" customHeight="1" x14ac:dyDescent="0.2">
      <c r="B159" s="22" t="s">
        <v>16</v>
      </c>
      <c r="C159" s="22" t="s">
        <v>201</v>
      </c>
      <c r="D159" s="65">
        <v>41263.83</v>
      </c>
      <c r="E159" s="65">
        <v>3438.64</v>
      </c>
      <c r="F159" s="65">
        <v>3438.64</v>
      </c>
      <c r="G159" s="65">
        <v>3438.64</v>
      </c>
      <c r="H159" s="65">
        <v>3438.64</v>
      </c>
      <c r="I159" s="65">
        <v>3438.64</v>
      </c>
      <c r="J159" s="65">
        <v>3438.64</v>
      </c>
      <c r="K159" s="65">
        <v>3438.64</v>
      </c>
      <c r="L159" s="65">
        <v>3438.64</v>
      </c>
      <c r="M159" s="65">
        <v>3438.64</v>
      </c>
      <c r="N159" s="65">
        <v>3438.64</v>
      </c>
      <c r="O159" s="65">
        <v>3438.64</v>
      </c>
      <c r="P159" s="65">
        <v>3438.79</v>
      </c>
      <c r="Q159" s="65">
        <v>41263.83</v>
      </c>
    </row>
    <row r="160" spans="2:17" s="41" customFormat="1" ht="19.7" customHeight="1" x14ac:dyDescent="0.2">
      <c r="B160" s="22" t="s">
        <v>16</v>
      </c>
      <c r="C160" s="22" t="s">
        <v>202</v>
      </c>
      <c r="D160" s="65">
        <v>49572.959999999999</v>
      </c>
      <c r="E160" s="65">
        <v>4131.08</v>
      </c>
      <c r="F160" s="65">
        <v>4131.08</v>
      </c>
      <c r="G160" s="65">
        <v>4131.08</v>
      </c>
      <c r="H160" s="65">
        <v>4131.08</v>
      </c>
      <c r="I160" s="65">
        <v>4131.08</v>
      </c>
      <c r="J160" s="65">
        <v>4131.08</v>
      </c>
      <c r="K160" s="65">
        <v>4131.08</v>
      </c>
      <c r="L160" s="65">
        <v>4131.08</v>
      </c>
      <c r="M160" s="65">
        <v>4131.08</v>
      </c>
      <c r="N160" s="65">
        <v>4131.08</v>
      </c>
      <c r="O160" s="65">
        <v>4131.08</v>
      </c>
      <c r="P160" s="65">
        <v>4131.08</v>
      </c>
      <c r="Q160" s="65">
        <v>49572.959999999999</v>
      </c>
    </row>
    <row r="161" spans="2:17" s="41" customFormat="1" ht="19.7" customHeight="1" x14ac:dyDescent="0.2">
      <c r="B161" s="22" t="s">
        <v>16</v>
      </c>
      <c r="C161" s="22" t="s">
        <v>203</v>
      </c>
      <c r="D161" s="65">
        <v>168110.34</v>
      </c>
      <c r="E161" s="65">
        <v>14009.19</v>
      </c>
      <c r="F161" s="65">
        <v>14009.19</v>
      </c>
      <c r="G161" s="65">
        <v>14009.19</v>
      </c>
      <c r="H161" s="65">
        <v>14009.19</v>
      </c>
      <c r="I161" s="65">
        <v>14009.19</v>
      </c>
      <c r="J161" s="65">
        <v>14009.19</v>
      </c>
      <c r="K161" s="65">
        <v>14009.19</v>
      </c>
      <c r="L161" s="65">
        <v>14009.19</v>
      </c>
      <c r="M161" s="65">
        <v>14009.19</v>
      </c>
      <c r="N161" s="65">
        <v>14009.19</v>
      </c>
      <c r="O161" s="65">
        <v>14009.19</v>
      </c>
      <c r="P161" s="65">
        <v>14009.25</v>
      </c>
      <c r="Q161" s="65">
        <v>168110.34</v>
      </c>
    </row>
    <row r="162" spans="2:17" s="41" customFormat="1" ht="19.7" customHeight="1" x14ac:dyDescent="0.2">
      <c r="B162" s="22" t="s">
        <v>16</v>
      </c>
      <c r="C162" s="22" t="s">
        <v>204</v>
      </c>
      <c r="D162" s="65">
        <v>58955.82</v>
      </c>
      <c r="E162" s="65">
        <v>4912.9799999999996</v>
      </c>
      <c r="F162" s="65">
        <v>4912.9799999999996</v>
      </c>
      <c r="G162" s="65">
        <v>4912.9799999999996</v>
      </c>
      <c r="H162" s="65">
        <v>4912.9799999999996</v>
      </c>
      <c r="I162" s="65">
        <v>4912.9799999999996</v>
      </c>
      <c r="J162" s="65">
        <v>4912.9799999999996</v>
      </c>
      <c r="K162" s="65">
        <v>4912.9799999999996</v>
      </c>
      <c r="L162" s="65">
        <v>4912.9799999999996</v>
      </c>
      <c r="M162" s="65">
        <v>4912.9799999999996</v>
      </c>
      <c r="N162" s="65">
        <v>4912.9799999999996</v>
      </c>
      <c r="O162" s="65">
        <v>4912.9799999999996</v>
      </c>
      <c r="P162" s="65">
        <v>4913.04</v>
      </c>
      <c r="Q162" s="65">
        <v>58955.82</v>
      </c>
    </row>
    <row r="163" spans="2:17" s="41" customFormat="1" ht="19.7" customHeight="1" x14ac:dyDescent="0.2">
      <c r="B163" s="22" t="s">
        <v>16</v>
      </c>
      <c r="C163" s="22" t="s">
        <v>205</v>
      </c>
      <c r="D163" s="65">
        <v>63334.53</v>
      </c>
      <c r="E163" s="65">
        <v>5277.87</v>
      </c>
      <c r="F163" s="65">
        <v>5277.87</v>
      </c>
      <c r="G163" s="65">
        <v>5277.87</v>
      </c>
      <c r="H163" s="65">
        <v>5277.87</v>
      </c>
      <c r="I163" s="65">
        <v>5277.87</v>
      </c>
      <c r="J163" s="65">
        <v>5277.87</v>
      </c>
      <c r="K163" s="65">
        <v>5277.87</v>
      </c>
      <c r="L163" s="65">
        <v>5277.87</v>
      </c>
      <c r="M163" s="65">
        <v>5277.87</v>
      </c>
      <c r="N163" s="65">
        <v>5277.87</v>
      </c>
      <c r="O163" s="65">
        <v>5277.87</v>
      </c>
      <c r="P163" s="65">
        <v>5277.96</v>
      </c>
      <c r="Q163" s="65">
        <v>63334.53</v>
      </c>
    </row>
    <row r="164" spans="2:17" s="41" customFormat="1" ht="19.7" customHeight="1" x14ac:dyDescent="0.2">
      <c r="B164" s="22" t="s">
        <v>16</v>
      </c>
      <c r="C164" s="22" t="s">
        <v>206</v>
      </c>
      <c r="D164" s="65">
        <v>17514.68</v>
      </c>
      <c r="E164" s="65">
        <v>1459.55</v>
      </c>
      <c r="F164" s="65">
        <v>1459.55</v>
      </c>
      <c r="G164" s="65">
        <v>1459.55</v>
      </c>
      <c r="H164" s="65">
        <v>1459.55</v>
      </c>
      <c r="I164" s="65">
        <v>1459.55</v>
      </c>
      <c r="J164" s="65">
        <v>1459.55</v>
      </c>
      <c r="K164" s="65">
        <v>1459.55</v>
      </c>
      <c r="L164" s="65">
        <v>1459.55</v>
      </c>
      <c r="M164" s="65">
        <v>1459.55</v>
      </c>
      <c r="N164" s="65">
        <v>1459.55</v>
      </c>
      <c r="O164" s="65">
        <v>1459.55</v>
      </c>
      <c r="P164" s="65">
        <v>1459.63</v>
      </c>
      <c r="Q164" s="65">
        <v>17514.68</v>
      </c>
    </row>
    <row r="165" spans="2:17" s="41" customFormat="1" ht="19.7" customHeight="1" x14ac:dyDescent="0.2">
      <c r="B165" s="22" t="s">
        <v>16</v>
      </c>
      <c r="C165" s="22" t="s">
        <v>207</v>
      </c>
      <c r="D165" s="65">
        <v>3699.98</v>
      </c>
      <c r="E165" s="65">
        <v>308.33</v>
      </c>
      <c r="F165" s="65">
        <v>308.33</v>
      </c>
      <c r="G165" s="65">
        <v>308.33</v>
      </c>
      <c r="H165" s="65">
        <v>308.33</v>
      </c>
      <c r="I165" s="65">
        <v>308.33</v>
      </c>
      <c r="J165" s="65">
        <v>308.33</v>
      </c>
      <c r="K165" s="65">
        <v>308.33</v>
      </c>
      <c r="L165" s="65">
        <v>308.33</v>
      </c>
      <c r="M165" s="65">
        <v>308.33</v>
      </c>
      <c r="N165" s="65">
        <v>308.33</v>
      </c>
      <c r="O165" s="65">
        <v>308.33</v>
      </c>
      <c r="P165" s="65">
        <v>308.35000000000002</v>
      </c>
      <c r="Q165" s="65">
        <v>3699.98</v>
      </c>
    </row>
    <row r="166" spans="2:17" s="41" customFormat="1" ht="19.7" customHeight="1" x14ac:dyDescent="0.2">
      <c r="B166" s="22" t="s">
        <v>16</v>
      </c>
      <c r="C166" s="22" t="s">
        <v>208</v>
      </c>
      <c r="D166" s="65">
        <v>116598</v>
      </c>
      <c r="E166" s="65">
        <v>9716.5</v>
      </c>
      <c r="F166" s="65">
        <v>9716.5</v>
      </c>
      <c r="G166" s="65">
        <v>9716.5</v>
      </c>
      <c r="H166" s="65">
        <v>9716.5</v>
      </c>
      <c r="I166" s="65">
        <v>9716.5</v>
      </c>
      <c r="J166" s="65">
        <v>9716.5</v>
      </c>
      <c r="K166" s="65">
        <v>9716.5</v>
      </c>
      <c r="L166" s="65">
        <v>9716.5</v>
      </c>
      <c r="M166" s="65">
        <v>9716.5</v>
      </c>
      <c r="N166" s="65">
        <v>9716.5</v>
      </c>
      <c r="O166" s="65">
        <v>9716.5</v>
      </c>
      <c r="P166" s="65">
        <v>9716.5</v>
      </c>
      <c r="Q166" s="65">
        <v>116598</v>
      </c>
    </row>
    <row r="167" spans="2:17" s="41" customFormat="1" ht="19.7" customHeight="1" x14ac:dyDescent="0.2">
      <c r="B167" s="22" t="s">
        <v>16</v>
      </c>
      <c r="C167" s="22" t="s">
        <v>209</v>
      </c>
      <c r="D167" s="65">
        <v>23457.89</v>
      </c>
      <c r="E167" s="65">
        <v>1954.89</v>
      </c>
      <c r="F167" s="65">
        <v>1954.89</v>
      </c>
      <c r="G167" s="65">
        <v>1954.89</v>
      </c>
      <c r="H167" s="65">
        <v>1954.89</v>
      </c>
      <c r="I167" s="65">
        <v>1954.89</v>
      </c>
      <c r="J167" s="65">
        <v>1954.89</v>
      </c>
      <c r="K167" s="65">
        <v>1954.89</v>
      </c>
      <c r="L167" s="65">
        <v>1954.89</v>
      </c>
      <c r="M167" s="65">
        <v>1954.89</v>
      </c>
      <c r="N167" s="65">
        <v>1954.89</v>
      </c>
      <c r="O167" s="65">
        <v>1954.89</v>
      </c>
      <c r="P167" s="65">
        <v>1954.1</v>
      </c>
      <c r="Q167" s="65">
        <v>23457.89</v>
      </c>
    </row>
    <row r="168" spans="2:17" s="41" customFormat="1" ht="19.7" customHeight="1" x14ac:dyDescent="0.2">
      <c r="B168" s="22" t="s">
        <v>16</v>
      </c>
      <c r="C168" s="22" t="s">
        <v>210</v>
      </c>
      <c r="D168" s="65">
        <v>34403.919999999998</v>
      </c>
      <c r="E168" s="65">
        <v>2866.99</v>
      </c>
      <c r="F168" s="65">
        <v>2866.99</v>
      </c>
      <c r="G168" s="65">
        <v>2866.99</v>
      </c>
      <c r="H168" s="65">
        <v>2866.99</v>
      </c>
      <c r="I168" s="65">
        <v>2866.99</v>
      </c>
      <c r="J168" s="65">
        <v>2866.99</v>
      </c>
      <c r="K168" s="65">
        <v>2866.99</v>
      </c>
      <c r="L168" s="65">
        <v>2866.99</v>
      </c>
      <c r="M168" s="65">
        <v>2866.99</v>
      </c>
      <c r="N168" s="65">
        <v>2324.6</v>
      </c>
      <c r="O168" s="65">
        <v>2866.99</v>
      </c>
      <c r="P168" s="65">
        <v>3409.42</v>
      </c>
      <c r="Q168" s="65">
        <v>34403.919999999998</v>
      </c>
    </row>
    <row r="169" spans="2:17" s="41" customFormat="1" ht="19.7" customHeight="1" x14ac:dyDescent="0.2">
      <c r="B169" s="22" t="s">
        <v>16</v>
      </c>
      <c r="C169" s="22" t="s">
        <v>211</v>
      </c>
      <c r="D169" s="65">
        <v>57861.51</v>
      </c>
      <c r="E169" s="65">
        <v>4821.79</v>
      </c>
      <c r="F169" s="65">
        <v>4821.79</v>
      </c>
      <c r="G169" s="65">
        <v>4821.79</v>
      </c>
      <c r="H169" s="65">
        <v>4821.79</v>
      </c>
      <c r="I169" s="65">
        <v>4821.79</v>
      </c>
      <c r="J169" s="65">
        <v>4821.79</v>
      </c>
      <c r="K169" s="65">
        <v>4821.79</v>
      </c>
      <c r="L169" s="65">
        <v>4821.79</v>
      </c>
      <c r="M169" s="65">
        <v>4821.79</v>
      </c>
      <c r="N169" s="65">
        <v>4821.79</v>
      </c>
      <c r="O169" s="65">
        <v>4821.79</v>
      </c>
      <c r="P169" s="65">
        <v>4821.82</v>
      </c>
      <c r="Q169" s="65">
        <v>57861.51</v>
      </c>
    </row>
    <row r="170" spans="2:17" s="41" customFormat="1" ht="19.7" customHeight="1" x14ac:dyDescent="0.2">
      <c r="B170" s="22" t="s">
        <v>16</v>
      </c>
      <c r="C170" s="22" t="s">
        <v>212</v>
      </c>
      <c r="D170" s="65">
        <v>15272.34</v>
      </c>
      <c r="E170" s="65">
        <v>1272.69</v>
      </c>
      <c r="F170" s="65">
        <v>1272.69</v>
      </c>
      <c r="G170" s="65">
        <v>1272.69</v>
      </c>
      <c r="H170" s="65">
        <v>1272.69</v>
      </c>
      <c r="I170" s="65">
        <v>1272.69</v>
      </c>
      <c r="J170" s="65">
        <v>1272.69</v>
      </c>
      <c r="K170" s="65">
        <v>1272.69</v>
      </c>
      <c r="L170" s="65">
        <v>1272.69</v>
      </c>
      <c r="M170" s="65">
        <v>1272.69</v>
      </c>
      <c r="N170" s="65">
        <v>1272.69</v>
      </c>
      <c r="O170" s="65">
        <v>1272.69</v>
      </c>
      <c r="P170" s="65">
        <v>1272.75</v>
      </c>
      <c r="Q170" s="65">
        <v>15272.34</v>
      </c>
    </row>
    <row r="171" spans="2:17" s="41" customFormat="1" ht="19.7" customHeight="1" x14ac:dyDescent="0.2">
      <c r="B171" s="22" t="s">
        <v>16</v>
      </c>
      <c r="C171" s="22" t="s">
        <v>213</v>
      </c>
      <c r="D171" s="65">
        <v>306690.08</v>
      </c>
      <c r="E171" s="65">
        <v>25557.5</v>
      </c>
      <c r="F171" s="65">
        <v>25557.5</v>
      </c>
      <c r="G171" s="65">
        <v>25557.5</v>
      </c>
      <c r="H171" s="65">
        <v>25557.5</v>
      </c>
      <c r="I171" s="65">
        <v>25557.5</v>
      </c>
      <c r="J171" s="65">
        <v>25557.5</v>
      </c>
      <c r="K171" s="65">
        <v>25557.5</v>
      </c>
      <c r="L171" s="65">
        <v>25557.5</v>
      </c>
      <c r="M171" s="65">
        <v>25557.5</v>
      </c>
      <c r="N171" s="65">
        <v>25557.5</v>
      </c>
      <c r="O171" s="65">
        <v>25557.5</v>
      </c>
      <c r="P171" s="65">
        <v>25557.58</v>
      </c>
      <c r="Q171" s="65">
        <v>306690.08</v>
      </c>
    </row>
    <row r="172" spans="2:17" s="41" customFormat="1" ht="19.7" customHeight="1" x14ac:dyDescent="0.2">
      <c r="B172" s="22" t="s">
        <v>16</v>
      </c>
      <c r="C172" s="22" t="s">
        <v>214</v>
      </c>
      <c r="D172" s="65">
        <v>67244.08</v>
      </c>
      <c r="E172" s="65">
        <v>5603.67</v>
      </c>
      <c r="F172" s="65">
        <v>5603.67</v>
      </c>
      <c r="G172" s="65">
        <v>5603.67</v>
      </c>
      <c r="H172" s="65">
        <v>5603.67</v>
      </c>
      <c r="I172" s="65">
        <v>5603.67</v>
      </c>
      <c r="J172" s="65">
        <v>5603.67</v>
      </c>
      <c r="K172" s="65">
        <v>5603.67</v>
      </c>
      <c r="L172" s="65">
        <v>5603.67</v>
      </c>
      <c r="M172" s="65">
        <v>5603.67</v>
      </c>
      <c r="N172" s="65">
        <v>5603.67</v>
      </c>
      <c r="O172" s="65">
        <v>5603.67</v>
      </c>
      <c r="P172" s="65">
        <v>5603.71</v>
      </c>
      <c r="Q172" s="65">
        <v>67244.08</v>
      </c>
    </row>
    <row r="173" spans="2:17" s="41" customFormat="1" ht="19.7" customHeight="1" x14ac:dyDescent="0.2">
      <c r="B173" s="22" t="s">
        <v>16</v>
      </c>
      <c r="C173" s="22" t="s">
        <v>215</v>
      </c>
      <c r="D173" s="65">
        <v>192443.05</v>
      </c>
      <c r="E173" s="65">
        <v>16036.92</v>
      </c>
      <c r="F173" s="65">
        <v>16036.92</v>
      </c>
      <c r="G173" s="65">
        <v>16036.92</v>
      </c>
      <c r="H173" s="65">
        <v>16036.92</v>
      </c>
      <c r="I173" s="65">
        <v>16036.92</v>
      </c>
      <c r="J173" s="65">
        <v>16036.92</v>
      </c>
      <c r="K173" s="65">
        <v>16036.92</v>
      </c>
      <c r="L173" s="65">
        <v>16036.92</v>
      </c>
      <c r="M173" s="65">
        <v>16036.92</v>
      </c>
      <c r="N173" s="65">
        <v>16036.92</v>
      </c>
      <c r="O173" s="65">
        <v>16036.92</v>
      </c>
      <c r="P173" s="65">
        <v>16036.93</v>
      </c>
      <c r="Q173" s="65">
        <v>192443.05</v>
      </c>
    </row>
    <row r="174" spans="2:17" s="41" customFormat="1" ht="19.7" customHeight="1" x14ac:dyDescent="0.2">
      <c r="B174" s="22" t="s">
        <v>16</v>
      </c>
      <c r="C174" s="22" t="s">
        <v>216</v>
      </c>
      <c r="D174" s="65">
        <v>389391.21</v>
      </c>
      <c r="E174" s="65">
        <v>32449.26</v>
      </c>
      <c r="F174" s="65">
        <v>32449.26</v>
      </c>
      <c r="G174" s="65">
        <v>32449.26</v>
      </c>
      <c r="H174" s="65">
        <v>32449.26</v>
      </c>
      <c r="I174" s="65">
        <v>32449.26</v>
      </c>
      <c r="J174" s="65">
        <v>32449.26</v>
      </c>
      <c r="K174" s="65">
        <v>32449.26</v>
      </c>
      <c r="L174" s="65">
        <v>32449.26</v>
      </c>
      <c r="M174" s="65">
        <v>32449.26</v>
      </c>
      <c r="N174" s="65">
        <v>32449.26</v>
      </c>
      <c r="O174" s="65">
        <v>32449.26</v>
      </c>
      <c r="P174" s="65">
        <v>32449.35</v>
      </c>
      <c r="Q174" s="65">
        <v>389391.21</v>
      </c>
    </row>
    <row r="175" spans="2:17" s="41" customFormat="1" ht="19.7" customHeight="1" x14ac:dyDescent="0.2">
      <c r="B175" s="22" t="s">
        <v>16</v>
      </c>
      <c r="C175" s="22" t="s">
        <v>217</v>
      </c>
      <c r="D175" s="65">
        <v>335438.36</v>
      </c>
      <c r="E175" s="65">
        <v>27953.19</v>
      </c>
      <c r="F175" s="65">
        <v>27953.19</v>
      </c>
      <c r="G175" s="65">
        <v>27953.19</v>
      </c>
      <c r="H175" s="65">
        <v>27953.19</v>
      </c>
      <c r="I175" s="65">
        <v>27953.19</v>
      </c>
      <c r="J175" s="65">
        <v>27953.19</v>
      </c>
      <c r="K175" s="65">
        <v>27953.19</v>
      </c>
      <c r="L175" s="65">
        <v>27953.19</v>
      </c>
      <c r="M175" s="65">
        <v>27953.19</v>
      </c>
      <c r="N175" s="65">
        <v>27953.19</v>
      </c>
      <c r="O175" s="65">
        <v>27953.19</v>
      </c>
      <c r="P175" s="65">
        <v>27953.27</v>
      </c>
      <c r="Q175" s="65">
        <v>335438.36</v>
      </c>
    </row>
    <row r="176" spans="2:17" s="41" customFormat="1" ht="19.7" customHeight="1" x14ac:dyDescent="0.2">
      <c r="B176" s="22" t="s">
        <v>16</v>
      </c>
      <c r="C176" s="22" t="s">
        <v>218</v>
      </c>
      <c r="D176" s="65">
        <v>26428.38</v>
      </c>
      <c r="E176" s="65">
        <v>2202.36</v>
      </c>
      <c r="F176" s="65">
        <v>2202.36</v>
      </c>
      <c r="G176" s="65">
        <v>2202.36</v>
      </c>
      <c r="H176" s="65">
        <v>2202.36</v>
      </c>
      <c r="I176" s="65">
        <v>2202.36</v>
      </c>
      <c r="J176" s="65">
        <v>2202.36</v>
      </c>
      <c r="K176" s="65">
        <v>2202.36</v>
      </c>
      <c r="L176" s="65">
        <v>2202.36</v>
      </c>
      <c r="M176" s="65">
        <v>2202.36</v>
      </c>
      <c r="N176" s="65">
        <v>2202.36</v>
      </c>
      <c r="O176" s="65">
        <v>2202.36</v>
      </c>
      <c r="P176" s="65">
        <v>2202.42</v>
      </c>
      <c r="Q176" s="65">
        <v>26428.38</v>
      </c>
    </row>
    <row r="177" spans="2:17" s="41" customFormat="1" ht="19.7" customHeight="1" x14ac:dyDescent="0.2">
      <c r="B177" s="22" t="s">
        <v>16</v>
      </c>
      <c r="C177" s="22" t="s">
        <v>219</v>
      </c>
      <c r="D177" s="65">
        <v>469144.78</v>
      </c>
      <c r="E177" s="65">
        <v>39095.39</v>
      </c>
      <c r="F177" s="65">
        <v>39095.39</v>
      </c>
      <c r="G177" s="65">
        <v>39095.39</v>
      </c>
      <c r="H177" s="65">
        <v>39095.39</v>
      </c>
      <c r="I177" s="65">
        <v>39095.39</v>
      </c>
      <c r="J177" s="65">
        <v>39095.39</v>
      </c>
      <c r="K177" s="65">
        <v>39095.39</v>
      </c>
      <c r="L177" s="65">
        <v>39095.39</v>
      </c>
      <c r="M177" s="65">
        <v>39095.39</v>
      </c>
      <c r="N177" s="65">
        <v>39095.39</v>
      </c>
      <c r="O177" s="65">
        <v>39095.39</v>
      </c>
      <c r="P177" s="65">
        <v>39095.49</v>
      </c>
      <c r="Q177" s="65">
        <v>469144.78</v>
      </c>
    </row>
    <row r="178" spans="2:17" s="41" customFormat="1" ht="19.7" customHeight="1" x14ac:dyDescent="0.2">
      <c r="B178" s="22" t="s">
        <v>16</v>
      </c>
      <c r="C178" s="22" t="s">
        <v>220</v>
      </c>
      <c r="D178" s="65">
        <v>139956.73000000001</v>
      </c>
      <c r="E178" s="65">
        <v>11663.06</v>
      </c>
      <c r="F178" s="65">
        <v>11663.06</v>
      </c>
      <c r="G178" s="65">
        <v>11663.06</v>
      </c>
      <c r="H178" s="65">
        <v>11663.06</v>
      </c>
      <c r="I178" s="65">
        <v>11663.06</v>
      </c>
      <c r="J178" s="65">
        <v>11663.06</v>
      </c>
      <c r="K178" s="65">
        <v>11663.06</v>
      </c>
      <c r="L178" s="65">
        <v>11663.06</v>
      </c>
      <c r="M178" s="65">
        <v>11663.06</v>
      </c>
      <c r="N178" s="65">
        <v>11663.06</v>
      </c>
      <c r="O178" s="65">
        <v>11663.06</v>
      </c>
      <c r="P178" s="65">
        <v>11663.07</v>
      </c>
      <c r="Q178" s="65">
        <v>139956.73000000001</v>
      </c>
    </row>
    <row r="179" spans="2:17" s="41" customFormat="1" ht="19.7" customHeight="1" x14ac:dyDescent="0.2">
      <c r="B179" s="22" t="s">
        <v>16</v>
      </c>
      <c r="C179" s="22" t="s">
        <v>221</v>
      </c>
      <c r="D179" s="65">
        <v>62552.65</v>
      </c>
      <c r="E179" s="65">
        <v>5212.72</v>
      </c>
      <c r="F179" s="65">
        <v>5212.72</v>
      </c>
      <c r="G179" s="65">
        <v>5212.72</v>
      </c>
      <c r="H179" s="65">
        <v>5212.72</v>
      </c>
      <c r="I179" s="65">
        <v>5212.72</v>
      </c>
      <c r="J179" s="65">
        <v>5212.72</v>
      </c>
      <c r="K179" s="65">
        <v>5212.72</v>
      </c>
      <c r="L179" s="65">
        <v>5212.72</v>
      </c>
      <c r="M179" s="65">
        <v>5212.72</v>
      </c>
      <c r="N179" s="65">
        <v>5212.72</v>
      </c>
      <c r="O179" s="65">
        <v>5212.72</v>
      </c>
      <c r="P179" s="65">
        <v>5212.7299999999996</v>
      </c>
      <c r="Q179" s="65">
        <v>62552.65</v>
      </c>
    </row>
    <row r="180" spans="2:17" s="41" customFormat="1" ht="19.7" customHeight="1" x14ac:dyDescent="0.2">
      <c r="B180" s="22" t="s">
        <v>16</v>
      </c>
      <c r="C180" s="22" t="s">
        <v>222</v>
      </c>
      <c r="D180" s="65">
        <v>823505.14</v>
      </c>
      <c r="E180" s="65">
        <v>68625.42</v>
      </c>
      <c r="F180" s="65">
        <v>68625.42</v>
      </c>
      <c r="G180" s="65">
        <v>68625.42</v>
      </c>
      <c r="H180" s="65">
        <v>68625.42</v>
      </c>
      <c r="I180" s="65">
        <v>68625.42</v>
      </c>
      <c r="J180" s="65">
        <v>68625.42</v>
      </c>
      <c r="K180" s="65">
        <v>68625.42</v>
      </c>
      <c r="L180" s="65">
        <v>68625.42</v>
      </c>
      <c r="M180" s="65">
        <v>68625.42</v>
      </c>
      <c r="N180" s="65">
        <v>68625.42</v>
      </c>
      <c r="O180" s="65">
        <v>68625.42</v>
      </c>
      <c r="P180" s="65">
        <v>68625.52</v>
      </c>
      <c r="Q180" s="65">
        <v>823505.14</v>
      </c>
    </row>
    <row r="181" spans="2:17" s="41" customFormat="1" ht="19.7" customHeight="1" x14ac:dyDescent="0.2">
      <c r="B181" s="22" t="s">
        <v>16</v>
      </c>
      <c r="C181" s="22" t="s">
        <v>223</v>
      </c>
      <c r="D181" s="65">
        <v>198854.78</v>
      </c>
      <c r="E181" s="65">
        <v>16571.23</v>
      </c>
      <c r="F181" s="65">
        <v>16571.23</v>
      </c>
      <c r="G181" s="65">
        <v>16571.23</v>
      </c>
      <c r="H181" s="65">
        <v>16571.23</v>
      </c>
      <c r="I181" s="65">
        <v>16571.23</v>
      </c>
      <c r="J181" s="65">
        <v>16571.23</v>
      </c>
      <c r="K181" s="65">
        <v>16571.23</v>
      </c>
      <c r="L181" s="65">
        <v>16571.23</v>
      </c>
      <c r="M181" s="65">
        <v>16571.23</v>
      </c>
      <c r="N181" s="65">
        <v>16571.23</v>
      </c>
      <c r="O181" s="65">
        <v>16571.23</v>
      </c>
      <c r="P181" s="65">
        <v>16571.25</v>
      </c>
      <c r="Q181" s="65">
        <v>198854.78</v>
      </c>
    </row>
    <row r="182" spans="2:17" s="41" customFormat="1" ht="19.7" customHeight="1" x14ac:dyDescent="0.2">
      <c r="B182" s="22" t="s">
        <v>16</v>
      </c>
      <c r="C182" s="22" t="s">
        <v>224</v>
      </c>
      <c r="D182" s="65">
        <v>375888.94</v>
      </c>
      <c r="E182" s="65">
        <v>31324.07</v>
      </c>
      <c r="F182" s="65">
        <v>31324.07</v>
      </c>
      <c r="G182" s="65">
        <v>31324.07</v>
      </c>
      <c r="H182" s="65">
        <v>31324.07</v>
      </c>
      <c r="I182" s="65">
        <v>31324.07</v>
      </c>
      <c r="J182" s="65">
        <v>31324.07</v>
      </c>
      <c r="K182" s="65">
        <v>31324.07</v>
      </c>
      <c r="L182" s="65">
        <v>31324.07</v>
      </c>
      <c r="M182" s="65">
        <v>31324.07</v>
      </c>
      <c r="N182" s="65">
        <v>31324.07</v>
      </c>
      <c r="O182" s="65">
        <v>31324.07</v>
      </c>
      <c r="P182" s="65">
        <v>31324.17</v>
      </c>
      <c r="Q182" s="65">
        <v>375888.94</v>
      </c>
    </row>
    <row r="183" spans="2:17" s="41" customFormat="1" ht="19.7" customHeight="1" thickBot="1" x14ac:dyDescent="0.25">
      <c r="B183" s="69" t="s">
        <v>16</v>
      </c>
      <c r="C183" s="69" t="s">
        <v>225</v>
      </c>
      <c r="D183" s="70">
        <v>1404427.99</v>
      </c>
      <c r="E183" s="70">
        <v>0</v>
      </c>
      <c r="F183" s="70">
        <v>0</v>
      </c>
      <c r="G183" s="70">
        <v>0</v>
      </c>
      <c r="H183" s="70">
        <v>0</v>
      </c>
      <c r="I183" s="70">
        <v>0</v>
      </c>
      <c r="J183" s="70">
        <v>0</v>
      </c>
      <c r="K183" s="70">
        <v>0</v>
      </c>
      <c r="L183" s="70">
        <v>450000</v>
      </c>
      <c r="M183" s="70">
        <v>450000</v>
      </c>
      <c r="N183" s="70">
        <v>504427.99</v>
      </c>
      <c r="O183" s="70">
        <v>0</v>
      </c>
      <c r="P183" s="70">
        <v>0</v>
      </c>
      <c r="Q183" s="70">
        <v>1404427.99</v>
      </c>
    </row>
    <row r="184" spans="2:17" ht="13.5" thickTop="1" x14ac:dyDescent="0.2">
      <c r="C184" s="67" t="s">
        <v>326</v>
      </c>
      <c r="D184" s="68">
        <f>SUM(D5:D183)</f>
        <v>19877066.440000001</v>
      </c>
      <c r="E184" s="66">
        <f t="shared" ref="E184:Q184" si="0">SUM(E5:E183)</f>
        <v>1213506.2399999998</v>
      </c>
      <c r="F184" s="66">
        <f t="shared" si="0"/>
        <v>1298620.6999999997</v>
      </c>
      <c r="G184" s="66">
        <f t="shared" si="0"/>
        <v>1388342.5099999998</v>
      </c>
      <c r="H184" s="66">
        <f t="shared" si="0"/>
        <v>1472626.04</v>
      </c>
      <c r="I184" s="66">
        <f t="shared" si="0"/>
        <v>1476709</v>
      </c>
      <c r="J184" s="66">
        <f t="shared" si="0"/>
        <v>1476709.0299999998</v>
      </c>
      <c r="K184" s="66">
        <f t="shared" si="0"/>
        <v>1611557.33</v>
      </c>
      <c r="L184" s="66">
        <f t="shared" si="0"/>
        <v>1925536.15</v>
      </c>
      <c r="M184" s="66">
        <f t="shared" si="0"/>
        <v>1925536.15</v>
      </c>
      <c r="N184" s="66">
        <f t="shared" si="0"/>
        <v>1979421.75</v>
      </c>
      <c r="O184" s="66">
        <f t="shared" si="0"/>
        <v>1803678.6800000002</v>
      </c>
      <c r="P184" s="66">
        <f t="shared" si="0"/>
        <v>2304822.86</v>
      </c>
      <c r="Q184" s="66">
        <f t="shared" si="0"/>
        <v>19877066.440000001</v>
      </c>
    </row>
    <row r="185" spans="2:17" x14ac:dyDescent="0.2">
      <c r="C185" s="67" t="s">
        <v>327</v>
      </c>
      <c r="D185" s="68">
        <v>10018874.779999999</v>
      </c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</row>
    <row r="186" spans="2:17" x14ac:dyDescent="0.2">
      <c r="C186" s="67" t="s">
        <v>328</v>
      </c>
      <c r="D186" s="68">
        <v>9858191.6600000001</v>
      </c>
      <c r="E186" s="66"/>
      <c r="F186" s="66"/>
      <c r="G186" s="66"/>
      <c r="H186" s="66"/>
      <c r="I186" s="66"/>
      <c r="J186" s="66"/>
      <c r="K186" s="66"/>
      <c r="L186"/>
      <c r="M186"/>
      <c r="N186"/>
      <c r="O186"/>
      <c r="P186"/>
      <c r="Q186"/>
    </row>
    <row r="187" spans="2:17" x14ac:dyDescent="0.2"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</row>
    <row r="188" spans="2:17" x14ac:dyDescent="0.2"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</row>
    <row r="189" spans="2:17" x14ac:dyDescent="0.2"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</row>
    <row r="190" spans="2:17" x14ac:dyDescent="0.2"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</row>
    <row r="191" spans="2:17" x14ac:dyDescent="0.2"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</row>
  </sheetData>
  <mergeCells count="1">
    <mergeCell ref="D2:G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C1069-7128-4EBB-8085-4BA66D048443}">
  <dimension ref="A2:R122"/>
  <sheetViews>
    <sheetView workbookViewId="0">
      <selection activeCell="E122" sqref="E122:R122"/>
    </sheetView>
  </sheetViews>
  <sheetFormatPr baseColWidth="10" defaultRowHeight="12.75" x14ac:dyDescent="0.2"/>
  <cols>
    <col min="2" max="2" width="0" hidden="1" customWidth="1"/>
    <col min="3" max="3" width="15.5703125" customWidth="1"/>
    <col min="4" max="4" width="37.28515625" customWidth="1"/>
    <col min="5" max="5" width="14" customWidth="1"/>
    <col min="16" max="17" width="12.85546875" bestFit="1" customWidth="1"/>
    <col min="18" max="18" width="13.85546875" bestFit="1" customWidth="1"/>
    <col min="19" max="19" width="12.42578125" customWidth="1"/>
  </cols>
  <sheetData>
    <row r="2" spans="1:18" x14ac:dyDescent="0.2">
      <c r="A2" s="23"/>
      <c r="C2" s="23"/>
      <c r="D2" s="34" t="s">
        <v>286</v>
      </c>
    </row>
    <row r="3" spans="1:18" s="34" customFormat="1" ht="24" customHeight="1" thickBot="1" x14ac:dyDescent="0.25">
      <c r="A3" s="29" t="s">
        <v>287</v>
      </c>
      <c r="B3" s="29" t="s">
        <v>2</v>
      </c>
      <c r="C3" s="50" t="s">
        <v>305</v>
      </c>
      <c r="D3" s="30" t="s">
        <v>304</v>
      </c>
      <c r="E3" s="31" t="s">
        <v>3</v>
      </c>
      <c r="F3" s="32" t="s">
        <v>4</v>
      </c>
      <c r="G3" s="33" t="s">
        <v>5</v>
      </c>
      <c r="H3" s="33" t="s">
        <v>6</v>
      </c>
      <c r="I3" s="33" t="s">
        <v>7</v>
      </c>
      <c r="J3" s="33" t="s">
        <v>8</v>
      </c>
      <c r="K3" s="33" t="s">
        <v>9</v>
      </c>
      <c r="L3" s="33" t="s">
        <v>10</v>
      </c>
      <c r="M3" s="33" t="s">
        <v>11</v>
      </c>
      <c r="N3" s="33" t="s">
        <v>12</v>
      </c>
      <c r="O3" s="33" t="s">
        <v>13</v>
      </c>
      <c r="P3" s="33" t="s">
        <v>14</v>
      </c>
      <c r="Q3" s="33" t="s">
        <v>15</v>
      </c>
      <c r="R3" s="33" t="s">
        <v>46</v>
      </c>
    </row>
    <row r="4" spans="1:18" ht="13.5" thickTop="1" x14ac:dyDescent="0.2">
      <c r="A4" s="6" t="s">
        <v>16</v>
      </c>
      <c r="B4" s="6" t="s">
        <v>47</v>
      </c>
      <c r="C4" s="51" t="s">
        <v>306</v>
      </c>
      <c r="D4" s="51" t="s">
        <v>316</v>
      </c>
      <c r="E4" s="57">
        <v>560424</v>
      </c>
      <c r="F4" s="55">
        <v>46291.040000000001</v>
      </c>
      <c r="G4" s="7">
        <v>46739.360000000001</v>
      </c>
      <c r="H4" s="7">
        <v>46739.360000000001</v>
      </c>
      <c r="I4" s="7">
        <v>46739.360000000001</v>
      </c>
      <c r="J4" s="7">
        <v>46739.360000000001</v>
      </c>
      <c r="K4" s="7">
        <v>46739.360000000001</v>
      </c>
      <c r="L4" s="7">
        <v>46739.360000000001</v>
      </c>
      <c r="M4" s="7">
        <v>46739.360000000001</v>
      </c>
      <c r="N4" s="7">
        <v>46739.360000000001</v>
      </c>
      <c r="O4" s="7">
        <v>46739.360000000001</v>
      </c>
      <c r="P4" s="7">
        <v>46739.360000000001</v>
      </c>
      <c r="Q4" s="7">
        <v>46739.360000000001</v>
      </c>
      <c r="R4" s="7">
        <v>560424</v>
      </c>
    </row>
    <row r="5" spans="1:18" x14ac:dyDescent="0.2">
      <c r="A5" s="6" t="s">
        <v>16</v>
      </c>
      <c r="B5" s="6" t="s">
        <v>48</v>
      </c>
      <c r="C5" s="51" t="s">
        <v>306</v>
      </c>
      <c r="D5" s="51" t="s">
        <v>316</v>
      </c>
      <c r="E5" s="57">
        <v>425136</v>
      </c>
      <c r="F5" s="55">
        <v>35116.26</v>
      </c>
      <c r="G5" s="7">
        <v>35456.339999999997</v>
      </c>
      <c r="H5" s="7">
        <v>35456.339999999997</v>
      </c>
      <c r="I5" s="7">
        <v>35456.339999999997</v>
      </c>
      <c r="J5" s="7">
        <v>35456.339999999997</v>
      </c>
      <c r="K5" s="7">
        <v>35456.339999999997</v>
      </c>
      <c r="L5" s="7">
        <v>35456.339999999997</v>
      </c>
      <c r="M5" s="7">
        <v>35456.339999999997</v>
      </c>
      <c r="N5" s="7">
        <v>35456.339999999997</v>
      </c>
      <c r="O5" s="7">
        <v>35456.339999999997</v>
      </c>
      <c r="P5" s="7">
        <v>35456.339999999997</v>
      </c>
      <c r="Q5" s="7">
        <v>35456.339999999997</v>
      </c>
      <c r="R5" s="7">
        <v>425136</v>
      </c>
    </row>
    <row r="6" spans="1:18" x14ac:dyDescent="0.2">
      <c r="A6" s="6" t="s">
        <v>16</v>
      </c>
      <c r="B6" s="6" t="s">
        <v>49</v>
      </c>
      <c r="C6" s="51" t="s">
        <v>306</v>
      </c>
      <c r="D6" s="51" t="s">
        <v>316</v>
      </c>
      <c r="E6" s="57">
        <v>165648</v>
      </c>
      <c r="F6" s="55">
        <v>13682.56</v>
      </c>
      <c r="G6" s="7">
        <v>13815.04</v>
      </c>
      <c r="H6" s="7">
        <v>13815.04</v>
      </c>
      <c r="I6" s="7">
        <v>13815.04</v>
      </c>
      <c r="J6" s="7">
        <v>13815.04</v>
      </c>
      <c r="K6" s="7">
        <v>13815.04</v>
      </c>
      <c r="L6" s="7">
        <v>13815.04</v>
      </c>
      <c r="M6" s="7">
        <v>13815.04</v>
      </c>
      <c r="N6" s="7">
        <v>13815.04</v>
      </c>
      <c r="O6" s="7">
        <v>13815.04</v>
      </c>
      <c r="P6" s="7">
        <v>13815.04</v>
      </c>
      <c r="Q6" s="7">
        <v>13815.04</v>
      </c>
      <c r="R6" s="7">
        <v>165648</v>
      </c>
    </row>
    <row r="7" spans="1:18" x14ac:dyDescent="0.2">
      <c r="A7" s="6" t="s">
        <v>16</v>
      </c>
      <c r="B7" s="6" t="s">
        <v>50</v>
      </c>
      <c r="C7" s="51" t="s">
        <v>306</v>
      </c>
      <c r="D7" s="51" t="s">
        <v>316</v>
      </c>
      <c r="E7" s="57">
        <v>165648</v>
      </c>
      <c r="F7" s="55">
        <v>13682.56</v>
      </c>
      <c r="G7" s="7">
        <v>13815.04</v>
      </c>
      <c r="H7" s="7">
        <v>13815.04</v>
      </c>
      <c r="I7" s="7">
        <v>13815.04</v>
      </c>
      <c r="J7" s="7">
        <v>13815.04</v>
      </c>
      <c r="K7" s="7">
        <v>13815.04</v>
      </c>
      <c r="L7" s="7">
        <v>13815.04</v>
      </c>
      <c r="M7" s="7">
        <v>13815.04</v>
      </c>
      <c r="N7" s="7">
        <v>13815.04</v>
      </c>
      <c r="O7" s="7">
        <v>13815.04</v>
      </c>
      <c r="P7" s="7">
        <v>13815.04</v>
      </c>
      <c r="Q7" s="7">
        <v>13815.04</v>
      </c>
      <c r="R7" s="7">
        <v>165648</v>
      </c>
    </row>
    <row r="8" spans="1:18" x14ac:dyDescent="0.2">
      <c r="A8" s="6" t="s">
        <v>16</v>
      </c>
      <c r="B8" s="6" t="s">
        <v>52</v>
      </c>
      <c r="C8" s="51" t="s">
        <v>306</v>
      </c>
      <c r="D8" s="51" t="s">
        <v>316</v>
      </c>
      <c r="E8" s="57">
        <v>238404</v>
      </c>
      <c r="F8" s="55">
        <v>19692.099999999999</v>
      </c>
      <c r="G8" s="7">
        <v>19882.900000000001</v>
      </c>
      <c r="H8" s="7">
        <v>19882.900000000001</v>
      </c>
      <c r="I8" s="7">
        <v>19882.900000000001</v>
      </c>
      <c r="J8" s="7">
        <v>19882.900000000001</v>
      </c>
      <c r="K8" s="7">
        <v>19882.900000000001</v>
      </c>
      <c r="L8" s="7">
        <v>19882.900000000001</v>
      </c>
      <c r="M8" s="7">
        <v>19882.900000000001</v>
      </c>
      <c r="N8" s="7">
        <v>19882.900000000001</v>
      </c>
      <c r="O8" s="7">
        <v>19882.900000000001</v>
      </c>
      <c r="P8" s="7">
        <v>19882.900000000001</v>
      </c>
      <c r="Q8" s="7">
        <v>19882.900000000001</v>
      </c>
      <c r="R8" s="7">
        <v>238404</v>
      </c>
    </row>
    <row r="9" spans="1:18" x14ac:dyDescent="0.2">
      <c r="A9" s="6" t="s">
        <v>16</v>
      </c>
      <c r="B9" s="6" t="s">
        <v>53</v>
      </c>
      <c r="C9" s="51" t="s">
        <v>306</v>
      </c>
      <c r="D9" s="51" t="s">
        <v>316</v>
      </c>
      <c r="E9" s="57">
        <v>435984</v>
      </c>
      <c r="F9" s="55">
        <v>36012.339999999997</v>
      </c>
      <c r="G9" s="7">
        <v>36361.06</v>
      </c>
      <c r="H9" s="7">
        <v>36361.06</v>
      </c>
      <c r="I9" s="7">
        <v>36361.06</v>
      </c>
      <c r="J9" s="7">
        <v>36361.06</v>
      </c>
      <c r="K9" s="7">
        <v>36361.06</v>
      </c>
      <c r="L9" s="7">
        <v>36361.06</v>
      </c>
      <c r="M9" s="7">
        <v>36361.06</v>
      </c>
      <c r="N9" s="7">
        <v>36361.06</v>
      </c>
      <c r="O9" s="7">
        <v>36361.06</v>
      </c>
      <c r="P9" s="7">
        <v>36361.06</v>
      </c>
      <c r="Q9" s="7">
        <v>36361.06</v>
      </c>
      <c r="R9" s="7">
        <v>435984</v>
      </c>
    </row>
    <row r="10" spans="1:18" x14ac:dyDescent="0.2">
      <c r="A10" s="6" t="s">
        <v>16</v>
      </c>
      <c r="B10" s="6" t="s">
        <v>54</v>
      </c>
      <c r="C10" s="51" t="s">
        <v>306</v>
      </c>
      <c r="D10" s="51" t="s">
        <v>316</v>
      </c>
      <c r="E10" s="57">
        <v>111324</v>
      </c>
      <c r="F10" s="55">
        <v>9195.3799999999992</v>
      </c>
      <c r="G10" s="7">
        <v>9284.42</v>
      </c>
      <c r="H10" s="7">
        <v>9284.42</v>
      </c>
      <c r="I10" s="7">
        <v>9284.42</v>
      </c>
      <c r="J10" s="7">
        <v>9284.42</v>
      </c>
      <c r="K10" s="7">
        <v>9284.42</v>
      </c>
      <c r="L10" s="7">
        <v>9284.42</v>
      </c>
      <c r="M10" s="7">
        <v>9284.42</v>
      </c>
      <c r="N10" s="7">
        <v>9284.42</v>
      </c>
      <c r="O10" s="7">
        <v>9284.42</v>
      </c>
      <c r="P10" s="7">
        <v>9284.42</v>
      </c>
      <c r="Q10" s="7">
        <v>9284.42</v>
      </c>
      <c r="R10" s="7">
        <v>111324</v>
      </c>
    </row>
    <row r="11" spans="1:18" x14ac:dyDescent="0.2">
      <c r="A11" s="6" t="s">
        <v>16</v>
      </c>
      <c r="B11" s="6" t="s">
        <v>55</v>
      </c>
      <c r="C11" s="51" t="s">
        <v>306</v>
      </c>
      <c r="D11" s="51" t="s">
        <v>316</v>
      </c>
      <c r="E11" s="57">
        <v>111324</v>
      </c>
      <c r="F11" s="55">
        <v>9195.3799999999992</v>
      </c>
      <c r="G11" s="7">
        <v>9284.42</v>
      </c>
      <c r="H11" s="7">
        <v>9284.42</v>
      </c>
      <c r="I11" s="7">
        <v>9284.42</v>
      </c>
      <c r="J11" s="7">
        <v>9284.42</v>
      </c>
      <c r="K11" s="7">
        <v>9284.42</v>
      </c>
      <c r="L11" s="7">
        <v>9284.42</v>
      </c>
      <c r="M11" s="7">
        <v>9284.42</v>
      </c>
      <c r="N11" s="7">
        <v>9284.42</v>
      </c>
      <c r="O11" s="7">
        <v>9284.42</v>
      </c>
      <c r="P11" s="7">
        <v>9284.42</v>
      </c>
      <c r="Q11" s="7">
        <v>9284.42</v>
      </c>
      <c r="R11" s="7">
        <v>111324</v>
      </c>
    </row>
    <row r="12" spans="1:18" x14ac:dyDescent="0.2">
      <c r="A12" s="6" t="s">
        <v>16</v>
      </c>
      <c r="B12" s="6" t="s">
        <v>56</v>
      </c>
      <c r="C12" s="51" t="s">
        <v>306</v>
      </c>
      <c r="D12" s="51" t="s">
        <v>316</v>
      </c>
      <c r="E12" s="57">
        <v>100812</v>
      </c>
      <c r="F12" s="55">
        <v>8327.08</v>
      </c>
      <c r="G12" s="7">
        <v>8407.7199999999993</v>
      </c>
      <c r="H12" s="7">
        <v>8407.7199999999993</v>
      </c>
      <c r="I12" s="7">
        <v>8407.7199999999993</v>
      </c>
      <c r="J12" s="7">
        <v>8407.7199999999993</v>
      </c>
      <c r="K12" s="7">
        <v>8407.7199999999993</v>
      </c>
      <c r="L12" s="7">
        <v>8407.7199999999993</v>
      </c>
      <c r="M12" s="7">
        <v>8407.7199999999993</v>
      </c>
      <c r="N12" s="7">
        <v>8407.7199999999993</v>
      </c>
      <c r="O12" s="7">
        <v>8407.7199999999993</v>
      </c>
      <c r="P12" s="7">
        <v>8407.7199999999993</v>
      </c>
      <c r="Q12" s="7">
        <v>8407.7199999999993</v>
      </c>
      <c r="R12" s="7">
        <v>100812</v>
      </c>
    </row>
    <row r="13" spans="1:18" x14ac:dyDescent="0.2">
      <c r="A13" s="6" t="s">
        <v>16</v>
      </c>
      <c r="B13" s="6" t="s">
        <v>57</v>
      </c>
      <c r="C13" s="51" t="s">
        <v>306</v>
      </c>
      <c r="D13" s="51" t="s">
        <v>316</v>
      </c>
      <c r="E13" s="57">
        <v>583812</v>
      </c>
      <c r="F13" s="55">
        <v>48222.879999999997</v>
      </c>
      <c r="G13" s="7">
        <v>48689.919999999998</v>
      </c>
      <c r="H13" s="7">
        <v>48689.919999999998</v>
      </c>
      <c r="I13" s="7">
        <v>48689.919999999998</v>
      </c>
      <c r="J13" s="7">
        <v>48689.919999999998</v>
      </c>
      <c r="K13" s="7">
        <v>48689.919999999998</v>
      </c>
      <c r="L13" s="7">
        <v>48689.919999999998</v>
      </c>
      <c r="M13" s="7">
        <v>48689.919999999998</v>
      </c>
      <c r="N13" s="7">
        <v>48689.919999999998</v>
      </c>
      <c r="O13" s="7">
        <v>48689.919999999998</v>
      </c>
      <c r="P13" s="7">
        <v>48689.919999999998</v>
      </c>
      <c r="Q13" s="7">
        <v>48689.919999999998</v>
      </c>
      <c r="R13" s="7">
        <v>583812</v>
      </c>
    </row>
    <row r="14" spans="1:18" x14ac:dyDescent="0.2">
      <c r="A14" s="6" t="s">
        <v>16</v>
      </c>
      <c r="B14" s="6" t="s">
        <v>58</v>
      </c>
      <c r="C14" s="51" t="s">
        <v>306</v>
      </c>
      <c r="D14" s="51" t="s">
        <v>316</v>
      </c>
      <c r="E14" s="57">
        <v>85956</v>
      </c>
      <c r="F14" s="55">
        <v>7099.86</v>
      </c>
      <c r="G14" s="7">
        <v>7168.74</v>
      </c>
      <c r="H14" s="7">
        <v>7168.74</v>
      </c>
      <c r="I14" s="7">
        <v>7168.74</v>
      </c>
      <c r="J14" s="7">
        <v>7168.74</v>
      </c>
      <c r="K14" s="7">
        <v>7168.74</v>
      </c>
      <c r="L14" s="7">
        <v>7168.74</v>
      </c>
      <c r="M14" s="7">
        <v>7168.74</v>
      </c>
      <c r="N14" s="7">
        <v>7168.74</v>
      </c>
      <c r="O14" s="7">
        <v>7168.74</v>
      </c>
      <c r="P14" s="7">
        <v>7168.74</v>
      </c>
      <c r="Q14" s="7">
        <v>7168.74</v>
      </c>
      <c r="R14" s="7">
        <v>85956</v>
      </c>
    </row>
    <row r="15" spans="1:18" x14ac:dyDescent="0.2">
      <c r="A15" s="6" t="s">
        <v>16</v>
      </c>
      <c r="B15" s="6" t="s">
        <v>59</v>
      </c>
      <c r="C15" s="51" t="s">
        <v>306</v>
      </c>
      <c r="D15" s="51" t="s">
        <v>316</v>
      </c>
      <c r="E15" s="57">
        <v>116292</v>
      </c>
      <c r="F15" s="55">
        <v>9605.64</v>
      </c>
      <c r="G15" s="7">
        <v>9698.76</v>
      </c>
      <c r="H15" s="7">
        <v>9698.76</v>
      </c>
      <c r="I15" s="7">
        <v>9698.76</v>
      </c>
      <c r="J15" s="7">
        <v>9698.76</v>
      </c>
      <c r="K15" s="7">
        <v>9698.76</v>
      </c>
      <c r="L15" s="7">
        <v>9698.76</v>
      </c>
      <c r="M15" s="7">
        <v>9698.76</v>
      </c>
      <c r="N15" s="7">
        <v>9698.76</v>
      </c>
      <c r="O15" s="7">
        <v>9698.76</v>
      </c>
      <c r="P15" s="7">
        <v>9698.76</v>
      </c>
      <c r="Q15" s="7">
        <v>9698.76</v>
      </c>
      <c r="R15" s="7">
        <v>116292</v>
      </c>
    </row>
    <row r="16" spans="1:18" x14ac:dyDescent="0.2">
      <c r="A16" s="6" t="s">
        <v>16</v>
      </c>
      <c r="B16" s="6" t="s">
        <v>61</v>
      </c>
      <c r="C16" s="51" t="s">
        <v>306</v>
      </c>
      <c r="D16" s="51" t="s">
        <v>316</v>
      </c>
      <c r="E16" s="57">
        <v>358176</v>
      </c>
      <c r="F16" s="55">
        <v>29585.32</v>
      </c>
      <c r="G16" s="7">
        <v>29871.88</v>
      </c>
      <c r="H16" s="7">
        <v>29871.88</v>
      </c>
      <c r="I16" s="7">
        <v>29871.88</v>
      </c>
      <c r="J16" s="7">
        <v>29871.88</v>
      </c>
      <c r="K16" s="7">
        <v>29871.88</v>
      </c>
      <c r="L16" s="7">
        <v>29871.88</v>
      </c>
      <c r="M16" s="7">
        <v>29871.88</v>
      </c>
      <c r="N16" s="7">
        <v>29871.88</v>
      </c>
      <c r="O16" s="7">
        <v>29871.88</v>
      </c>
      <c r="P16" s="7">
        <v>29871.88</v>
      </c>
      <c r="Q16" s="7">
        <v>29871.88</v>
      </c>
      <c r="R16" s="7">
        <v>358176</v>
      </c>
    </row>
    <row r="17" spans="1:18" x14ac:dyDescent="0.2">
      <c r="A17" s="6" t="s">
        <v>16</v>
      </c>
      <c r="B17" s="6" t="s">
        <v>63</v>
      </c>
      <c r="C17" s="51" t="s">
        <v>306</v>
      </c>
      <c r="D17" s="51" t="s">
        <v>316</v>
      </c>
      <c r="E17" s="57">
        <v>407148</v>
      </c>
      <c r="F17" s="55">
        <v>33630.46</v>
      </c>
      <c r="G17" s="7">
        <v>33956.14</v>
      </c>
      <c r="H17" s="7">
        <v>33956.14</v>
      </c>
      <c r="I17" s="7">
        <v>33956.14</v>
      </c>
      <c r="J17" s="7">
        <v>33956.14</v>
      </c>
      <c r="K17" s="7">
        <v>33956.14</v>
      </c>
      <c r="L17" s="7">
        <v>33956.14</v>
      </c>
      <c r="M17" s="7">
        <v>33956.14</v>
      </c>
      <c r="N17" s="7">
        <v>33956.14</v>
      </c>
      <c r="O17" s="7">
        <v>33956.14</v>
      </c>
      <c r="P17" s="7">
        <v>33956.14</v>
      </c>
      <c r="Q17" s="7">
        <v>33956.14</v>
      </c>
      <c r="R17" s="7">
        <v>407148</v>
      </c>
    </row>
    <row r="18" spans="1:18" x14ac:dyDescent="0.2">
      <c r="A18" s="6" t="s">
        <v>16</v>
      </c>
      <c r="B18" s="6" t="s">
        <v>64</v>
      </c>
      <c r="C18" s="51" t="s">
        <v>306</v>
      </c>
      <c r="D18" s="51" t="s">
        <v>316</v>
      </c>
      <c r="E18" s="57">
        <v>331296</v>
      </c>
      <c r="F18" s="55">
        <v>27365.119999999999</v>
      </c>
      <c r="G18" s="7">
        <v>27630.080000000002</v>
      </c>
      <c r="H18" s="7">
        <v>27630.080000000002</v>
      </c>
      <c r="I18" s="7">
        <v>27630.080000000002</v>
      </c>
      <c r="J18" s="7">
        <v>27630.080000000002</v>
      </c>
      <c r="K18" s="7">
        <v>27630.080000000002</v>
      </c>
      <c r="L18" s="7">
        <v>27630.080000000002</v>
      </c>
      <c r="M18" s="7">
        <v>27630.080000000002</v>
      </c>
      <c r="N18" s="7">
        <v>27630.080000000002</v>
      </c>
      <c r="O18" s="7">
        <v>27630.080000000002</v>
      </c>
      <c r="P18" s="7">
        <v>27630.080000000002</v>
      </c>
      <c r="Q18" s="7">
        <v>27630.080000000002</v>
      </c>
      <c r="R18" s="7">
        <v>331296</v>
      </c>
    </row>
    <row r="19" spans="1:18" x14ac:dyDescent="0.2">
      <c r="A19" s="6" t="s">
        <v>16</v>
      </c>
      <c r="B19" s="6" t="s">
        <v>65</v>
      </c>
      <c r="C19" s="51" t="s">
        <v>306</v>
      </c>
      <c r="D19" s="51" t="s">
        <v>316</v>
      </c>
      <c r="E19" s="57">
        <v>145020</v>
      </c>
      <c r="F19" s="55">
        <v>11978.74</v>
      </c>
      <c r="G19" s="7">
        <v>12094.66</v>
      </c>
      <c r="H19" s="7">
        <v>12094.66</v>
      </c>
      <c r="I19" s="7">
        <v>12094.66</v>
      </c>
      <c r="J19" s="7">
        <v>12094.66</v>
      </c>
      <c r="K19" s="7">
        <v>12094.66</v>
      </c>
      <c r="L19" s="7">
        <v>12094.66</v>
      </c>
      <c r="M19" s="7">
        <v>12094.66</v>
      </c>
      <c r="N19" s="7">
        <v>12094.66</v>
      </c>
      <c r="O19" s="7">
        <v>12094.66</v>
      </c>
      <c r="P19" s="7">
        <v>12094.66</v>
      </c>
      <c r="Q19" s="7">
        <v>12094.66</v>
      </c>
      <c r="R19" s="7">
        <v>145020</v>
      </c>
    </row>
    <row r="20" spans="1:18" x14ac:dyDescent="0.2">
      <c r="A20" s="6" t="s">
        <v>16</v>
      </c>
      <c r="B20" s="6" t="s">
        <v>66</v>
      </c>
      <c r="C20" s="51" t="s">
        <v>306</v>
      </c>
      <c r="D20" s="51" t="s">
        <v>316</v>
      </c>
      <c r="E20" s="57">
        <v>386532</v>
      </c>
      <c r="F20" s="55">
        <v>31927.64</v>
      </c>
      <c r="G20" s="7">
        <v>32236.76</v>
      </c>
      <c r="H20" s="7">
        <v>32236.76</v>
      </c>
      <c r="I20" s="7">
        <v>32236.76</v>
      </c>
      <c r="J20" s="7">
        <v>32236.76</v>
      </c>
      <c r="K20" s="7">
        <v>32236.76</v>
      </c>
      <c r="L20" s="7">
        <v>32236.76</v>
      </c>
      <c r="M20" s="7">
        <v>32236.76</v>
      </c>
      <c r="N20" s="7">
        <v>32236.76</v>
      </c>
      <c r="O20" s="7">
        <v>32236.76</v>
      </c>
      <c r="P20" s="7">
        <v>32236.76</v>
      </c>
      <c r="Q20" s="7">
        <v>32236.76</v>
      </c>
      <c r="R20" s="7">
        <v>386532</v>
      </c>
    </row>
    <row r="21" spans="1:18" x14ac:dyDescent="0.2">
      <c r="A21" s="6" t="s">
        <v>16</v>
      </c>
      <c r="B21" s="6" t="s">
        <v>68</v>
      </c>
      <c r="C21" s="51" t="s">
        <v>307</v>
      </c>
      <c r="D21" s="51" t="s">
        <v>317</v>
      </c>
      <c r="E21" s="57">
        <v>17143.900000000001</v>
      </c>
      <c r="F21" s="55">
        <v>1416.1</v>
      </c>
      <c r="G21" s="7">
        <v>1429.8</v>
      </c>
      <c r="H21" s="7">
        <v>1429.8</v>
      </c>
      <c r="I21" s="7">
        <v>1429.8</v>
      </c>
      <c r="J21" s="7">
        <v>1429.8</v>
      </c>
      <c r="K21" s="7">
        <v>1429.8</v>
      </c>
      <c r="L21" s="7">
        <v>1429.8</v>
      </c>
      <c r="M21" s="7">
        <v>1429.8</v>
      </c>
      <c r="N21" s="7">
        <v>1429.8</v>
      </c>
      <c r="O21" s="7">
        <v>1429.8</v>
      </c>
      <c r="P21" s="7">
        <v>1429.8</v>
      </c>
      <c r="Q21" s="7">
        <v>1429.8</v>
      </c>
      <c r="R21" s="7">
        <v>17143.900000000001</v>
      </c>
    </row>
    <row r="22" spans="1:18" x14ac:dyDescent="0.2">
      <c r="A22" s="6" t="s">
        <v>16</v>
      </c>
      <c r="B22" s="6" t="s">
        <v>69</v>
      </c>
      <c r="C22" s="51" t="s">
        <v>307</v>
      </c>
      <c r="D22" s="51" t="s">
        <v>317</v>
      </c>
      <c r="E22" s="57">
        <v>22333.08</v>
      </c>
      <c r="F22" s="55">
        <v>1844.7</v>
      </c>
      <c r="G22" s="7">
        <v>1862.58</v>
      </c>
      <c r="H22" s="7">
        <v>1862.58</v>
      </c>
      <c r="I22" s="7">
        <v>1862.58</v>
      </c>
      <c r="J22" s="7">
        <v>1862.58</v>
      </c>
      <c r="K22" s="7">
        <v>1862.58</v>
      </c>
      <c r="L22" s="7">
        <v>1862.58</v>
      </c>
      <c r="M22" s="7">
        <v>1862.58</v>
      </c>
      <c r="N22" s="7">
        <v>1862.58</v>
      </c>
      <c r="O22" s="7">
        <v>1862.58</v>
      </c>
      <c r="P22" s="7">
        <v>1862.58</v>
      </c>
      <c r="Q22" s="7">
        <v>1862.58</v>
      </c>
      <c r="R22" s="7">
        <v>22333.08</v>
      </c>
    </row>
    <row r="23" spans="1:18" x14ac:dyDescent="0.2">
      <c r="A23" s="6" t="s">
        <v>16</v>
      </c>
      <c r="B23" s="6" t="s">
        <v>70</v>
      </c>
      <c r="C23" s="51" t="s">
        <v>308</v>
      </c>
      <c r="D23" s="51" t="s">
        <v>318</v>
      </c>
      <c r="E23" s="57">
        <v>76530.559999999998</v>
      </c>
      <c r="F23" s="55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38265.279999999999</v>
      </c>
      <c r="Q23" s="7">
        <v>38265.279999999999</v>
      </c>
      <c r="R23" s="7">
        <v>76530.559999999998</v>
      </c>
    </row>
    <row r="24" spans="1:18" x14ac:dyDescent="0.2">
      <c r="A24" s="6" t="s">
        <v>16</v>
      </c>
      <c r="B24" s="6" t="s">
        <v>71</v>
      </c>
      <c r="C24" s="51" t="s">
        <v>308</v>
      </c>
      <c r="D24" s="51" t="s">
        <v>318</v>
      </c>
      <c r="E24" s="57">
        <v>47237.34</v>
      </c>
      <c r="F24" s="55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23618.67</v>
      </c>
      <c r="Q24" s="7">
        <v>23618.67</v>
      </c>
      <c r="R24" s="7">
        <v>47237.34</v>
      </c>
    </row>
    <row r="25" spans="1:18" x14ac:dyDescent="0.2">
      <c r="A25" s="6" t="s">
        <v>16</v>
      </c>
      <c r="B25" s="6" t="s">
        <v>72</v>
      </c>
      <c r="C25" s="51" t="s">
        <v>308</v>
      </c>
      <c r="D25" s="51" t="s">
        <v>318</v>
      </c>
      <c r="E25" s="57">
        <v>18405.330000000002</v>
      </c>
      <c r="F25" s="55">
        <v>-0.01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9202.67</v>
      </c>
      <c r="Q25" s="7">
        <v>9202.67</v>
      </c>
      <c r="R25" s="7">
        <v>18405.330000000002</v>
      </c>
    </row>
    <row r="26" spans="1:18" x14ac:dyDescent="0.2">
      <c r="A26" s="6" t="s">
        <v>16</v>
      </c>
      <c r="B26" s="6" t="s">
        <v>73</v>
      </c>
      <c r="C26" s="51" t="s">
        <v>308</v>
      </c>
      <c r="D26" s="51" t="s">
        <v>318</v>
      </c>
      <c r="E26" s="57">
        <v>18405.330000000002</v>
      </c>
      <c r="F26" s="55">
        <v>-0.01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9202.67</v>
      </c>
      <c r="Q26" s="7">
        <v>9202.67</v>
      </c>
      <c r="R26" s="7">
        <v>18405.330000000002</v>
      </c>
    </row>
    <row r="27" spans="1:18" x14ac:dyDescent="0.2">
      <c r="A27" s="6" t="s">
        <v>16</v>
      </c>
      <c r="B27" s="6" t="s">
        <v>75</v>
      </c>
      <c r="C27" s="51" t="s">
        <v>308</v>
      </c>
      <c r="D27" s="51" t="s">
        <v>318</v>
      </c>
      <c r="E27" s="57">
        <v>26489.34</v>
      </c>
      <c r="F27" s="55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13244.67</v>
      </c>
      <c r="Q27" s="7">
        <v>13244.67</v>
      </c>
      <c r="R27" s="7">
        <v>26489.34</v>
      </c>
    </row>
    <row r="28" spans="1:18" x14ac:dyDescent="0.2">
      <c r="A28" s="6" t="s">
        <v>16</v>
      </c>
      <c r="B28" s="6" t="s">
        <v>76</v>
      </c>
      <c r="C28" s="51" t="s">
        <v>308</v>
      </c>
      <c r="D28" s="51" t="s">
        <v>318</v>
      </c>
      <c r="E28" s="57">
        <v>48442.65</v>
      </c>
      <c r="F28" s="55">
        <v>-0.01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24221.33</v>
      </c>
      <c r="Q28" s="7">
        <v>24221.33</v>
      </c>
      <c r="R28" s="7">
        <v>48442.65</v>
      </c>
    </row>
    <row r="29" spans="1:18" x14ac:dyDescent="0.2">
      <c r="A29" s="6" t="s">
        <v>16</v>
      </c>
      <c r="B29" s="6" t="s">
        <v>77</v>
      </c>
      <c r="C29" s="51" t="s">
        <v>308</v>
      </c>
      <c r="D29" s="51" t="s">
        <v>318</v>
      </c>
      <c r="E29" s="57">
        <v>12369.33</v>
      </c>
      <c r="F29" s="55">
        <v>-0.01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6184.67</v>
      </c>
      <c r="Q29" s="7">
        <v>6184.67</v>
      </c>
      <c r="R29" s="7">
        <v>12369.33</v>
      </c>
    </row>
    <row r="30" spans="1:18" x14ac:dyDescent="0.2">
      <c r="A30" s="6" t="s">
        <v>16</v>
      </c>
      <c r="B30" s="6" t="s">
        <v>78</v>
      </c>
      <c r="C30" s="51" t="s">
        <v>308</v>
      </c>
      <c r="D30" s="51" t="s">
        <v>318</v>
      </c>
      <c r="E30" s="57">
        <v>14274.21</v>
      </c>
      <c r="F30" s="55">
        <v>-0.01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7137.11</v>
      </c>
      <c r="Q30" s="7">
        <v>7137.11</v>
      </c>
      <c r="R30" s="7">
        <v>14274.21</v>
      </c>
    </row>
    <row r="31" spans="1:18" x14ac:dyDescent="0.2">
      <c r="A31" s="6" t="s">
        <v>16</v>
      </c>
      <c r="B31" s="6" t="s">
        <v>79</v>
      </c>
      <c r="C31" s="51" t="s">
        <v>308</v>
      </c>
      <c r="D31" s="51" t="s">
        <v>318</v>
      </c>
      <c r="E31" s="57">
        <v>11201.33</v>
      </c>
      <c r="F31" s="55">
        <v>-0.01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5600.67</v>
      </c>
      <c r="Q31" s="7">
        <v>5600.67</v>
      </c>
      <c r="R31" s="7">
        <v>11201.33</v>
      </c>
    </row>
    <row r="32" spans="1:18" x14ac:dyDescent="0.2">
      <c r="A32" s="6" t="s">
        <v>16</v>
      </c>
      <c r="B32" s="6" t="s">
        <v>80</v>
      </c>
      <c r="C32" s="51" t="s">
        <v>308</v>
      </c>
      <c r="D32" s="51" t="s">
        <v>318</v>
      </c>
      <c r="E32" s="57">
        <v>64868</v>
      </c>
      <c r="F32" s="55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32434</v>
      </c>
      <c r="Q32" s="7">
        <v>32434</v>
      </c>
      <c r="R32" s="7">
        <v>64868</v>
      </c>
    </row>
    <row r="33" spans="1:18" x14ac:dyDescent="0.2">
      <c r="A33" s="6" t="s">
        <v>16</v>
      </c>
      <c r="B33" s="6" t="s">
        <v>81</v>
      </c>
      <c r="C33" s="51" t="s">
        <v>308</v>
      </c>
      <c r="D33" s="51" t="s">
        <v>318</v>
      </c>
      <c r="E33" s="57">
        <v>9550.67</v>
      </c>
      <c r="F33" s="55">
        <v>-0.01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4775.34</v>
      </c>
      <c r="Q33" s="7">
        <v>4775.34</v>
      </c>
      <c r="R33" s="7">
        <v>9550.67</v>
      </c>
    </row>
    <row r="34" spans="1:18" x14ac:dyDescent="0.2">
      <c r="A34" s="6" t="s">
        <v>16</v>
      </c>
      <c r="B34" s="6" t="s">
        <v>82</v>
      </c>
      <c r="C34" s="51" t="s">
        <v>308</v>
      </c>
      <c r="D34" s="51" t="s">
        <v>318</v>
      </c>
      <c r="E34" s="57">
        <v>12921.33</v>
      </c>
      <c r="F34" s="55">
        <v>-0.01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6460.67</v>
      </c>
      <c r="Q34" s="7">
        <v>6460.67</v>
      </c>
      <c r="R34" s="7">
        <v>12921.33</v>
      </c>
    </row>
    <row r="35" spans="1:18" x14ac:dyDescent="0.2">
      <c r="A35" s="6" t="s">
        <v>16</v>
      </c>
      <c r="B35" s="6" t="s">
        <v>84</v>
      </c>
      <c r="C35" s="51" t="s">
        <v>308</v>
      </c>
      <c r="D35" s="51" t="s">
        <v>318</v>
      </c>
      <c r="E35" s="57">
        <v>39797.339999999997</v>
      </c>
      <c r="F35" s="55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19898.669999999998</v>
      </c>
      <c r="Q35" s="7">
        <v>19898.669999999998</v>
      </c>
      <c r="R35" s="7">
        <v>39797.339999999997</v>
      </c>
    </row>
    <row r="36" spans="1:18" x14ac:dyDescent="0.2">
      <c r="A36" s="6" t="s">
        <v>16</v>
      </c>
      <c r="B36" s="6" t="s">
        <v>86</v>
      </c>
      <c r="C36" s="51" t="s">
        <v>308</v>
      </c>
      <c r="D36" s="51" t="s">
        <v>318</v>
      </c>
      <c r="E36" s="57">
        <v>45238.68</v>
      </c>
      <c r="F36" s="55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22619.34</v>
      </c>
      <c r="Q36" s="7">
        <v>22619.34</v>
      </c>
      <c r="R36" s="7">
        <v>45238.68</v>
      </c>
    </row>
    <row r="37" spans="1:18" x14ac:dyDescent="0.2">
      <c r="A37" s="6" t="s">
        <v>16</v>
      </c>
      <c r="B37" s="6" t="s">
        <v>87</v>
      </c>
      <c r="C37" s="51" t="s">
        <v>308</v>
      </c>
      <c r="D37" s="51" t="s">
        <v>318</v>
      </c>
      <c r="E37" s="57">
        <v>36810.660000000003</v>
      </c>
      <c r="F37" s="55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18405.330000000002</v>
      </c>
      <c r="Q37" s="7">
        <v>18405.330000000002</v>
      </c>
      <c r="R37" s="7">
        <v>36810.660000000003</v>
      </c>
    </row>
    <row r="38" spans="1:18" x14ac:dyDescent="0.2">
      <c r="A38" s="6" t="s">
        <v>16</v>
      </c>
      <c r="B38" s="6" t="s">
        <v>88</v>
      </c>
      <c r="C38" s="51" t="s">
        <v>308</v>
      </c>
      <c r="D38" s="51" t="s">
        <v>318</v>
      </c>
      <c r="E38" s="57">
        <v>18594.79</v>
      </c>
      <c r="F38" s="55">
        <v>-0.01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9297.4</v>
      </c>
      <c r="Q38" s="7">
        <v>9297.4</v>
      </c>
      <c r="R38" s="7">
        <v>18594.79</v>
      </c>
    </row>
    <row r="39" spans="1:18" x14ac:dyDescent="0.2">
      <c r="A39" s="6" t="s">
        <v>16</v>
      </c>
      <c r="B39" s="6" t="s">
        <v>89</v>
      </c>
      <c r="C39" s="51" t="s">
        <v>308</v>
      </c>
      <c r="D39" s="51" t="s">
        <v>318</v>
      </c>
      <c r="E39" s="57">
        <v>42948</v>
      </c>
      <c r="F39" s="55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21474</v>
      </c>
      <c r="Q39" s="7">
        <v>21474</v>
      </c>
      <c r="R39" s="7">
        <v>42948</v>
      </c>
    </row>
    <row r="40" spans="1:18" x14ac:dyDescent="0.2">
      <c r="A40" s="6" t="s">
        <v>16</v>
      </c>
      <c r="B40" s="6" t="s">
        <v>91</v>
      </c>
      <c r="C40" s="51" t="s">
        <v>309</v>
      </c>
      <c r="D40" s="51" t="s">
        <v>319</v>
      </c>
      <c r="E40" s="57">
        <v>38265.22</v>
      </c>
      <c r="F40" s="55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19132.61</v>
      </c>
      <c r="M40" s="7">
        <v>0</v>
      </c>
      <c r="N40" s="7">
        <v>0</v>
      </c>
      <c r="O40" s="7">
        <v>0</v>
      </c>
      <c r="P40" s="7">
        <v>0</v>
      </c>
      <c r="Q40" s="7">
        <v>19132.61</v>
      </c>
      <c r="R40" s="7">
        <v>38265.22</v>
      </c>
    </row>
    <row r="41" spans="1:18" x14ac:dyDescent="0.2">
      <c r="A41" s="6" t="s">
        <v>16</v>
      </c>
      <c r="B41" s="6" t="s">
        <v>92</v>
      </c>
      <c r="C41" s="51" t="s">
        <v>309</v>
      </c>
      <c r="D41" s="51" t="s">
        <v>319</v>
      </c>
      <c r="E41" s="57">
        <v>23618.68</v>
      </c>
      <c r="F41" s="55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11809.34</v>
      </c>
      <c r="M41" s="7">
        <v>0</v>
      </c>
      <c r="N41" s="7">
        <v>0</v>
      </c>
      <c r="O41" s="7">
        <v>0</v>
      </c>
      <c r="P41" s="7">
        <v>0</v>
      </c>
      <c r="Q41" s="7">
        <v>11809.34</v>
      </c>
      <c r="R41" s="7">
        <v>23618.68</v>
      </c>
    </row>
    <row r="42" spans="1:18" x14ac:dyDescent="0.2">
      <c r="A42" s="6" t="s">
        <v>16</v>
      </c>
      <c r="B42" s="6" t="s">
        <v>93</v>
      </c>
      <c r="C42" s="51" t="s">
        <v>309</v>
      </c>
      <c r="D42" s="51" t="s">
        <v>319</v>
      </c>
      <c r="E42" s="57">
        <v>9202.67</v>
      </c>
      <c r="F42" s="55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4601.33</v>
      </c>
      <c r="M42" s="7">
        <v>0</v>
      </c>
      <c r="N42" s="7">
        <v>0</v>
      </c>
      <c r="O42" s="7">
        <v>0</v>
      </c>
      <c r="P42" s="7">
        <v>0</v>
      </c>
      <c r="Q42" s="7">
        <v>4601.34</v>
      </c>
      <c r="R42" s="7">
        <v>9202.67</v>
      </c>
    </row>
    <row r="43" spans="1:18" x14ac:dyDescent="0.2">
      <c r="A43" s="6" t="s">
        <v>16</v>
      </c>
      <c r="B43" s="6" t="s">
        <v>94</v>
      </c>
      <c r="C43" s="51" t="s">
        <v>309</v>
      </c>
      <c r="D43" s="51" t="s">
        <v>319</v>
      </c>
      <c r="E43" s="57">
        <v>9202.67</v>
      </c>
      <c r="F43" s="55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4601.33</v>
      </c>
      <c r="M43" s="7">
        <v>0</v>
      </c>
      <c r="N43" s="7">
        <v>0</v>
      </c>
      <c r="O43" s="7">
        <v>0</v>
      </c>
      <c r="P43" s="7">
        <v>0</v>
      </c>
      <c r="Q43" s="7">
        <v>4601.34</v>
      </c>
      <c r="R43" s="7">
        <v>9202.67</v>
      </c>
    </row>
    <row r="44" spans="1:18" x14ac:dyDescent="0.2">
      <c r="A44" s="6" t="s">
        <v>16</v>
      </c>
      <c r="B44" s="6" t="s">
        <v>96</v>
      </c>
      <c r="C44" s="51" t="s">
        <v>309</v>
      </c>
      <c r="D44" s="51" t="s">
        <v>319</v>
      </c>
      <c r="E44" s="57">
        <v>13244.68</v>
      </c>
      <c r="F44" s="55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6622.34</v>
      </c>
      <c r="M44" s="7">
        <v>0</v>
      </c>
      <c r="N44" s="7">
        <v>0</v>
      </c>
      <c r="O44" s="7">
        <v>0</v>
      </c>
      <c r="P44" s="7">
        <v>0</v>
      </c>
      <c r="Q44" s="7">
        <v>6622.34</v>
      </c>
      <c r="R44" s="7">
        <v>13244.68</v>
      </c>
    </row>
    <row r="45" spans="1:18" x14ac:dyDescent="0.2">
      <c r="A45" s="6" t="s">
        <v>16</v>
      </c>
      <c r="B45" s="6" t="s">
        <v>97</v>
      </c>
      <c r="C45" s="51" t="s">
        <v>309</v>
      </c>
      <c r="D45" s="51" t="s">
        <v>319</v>
      </c>
      <c r="E45" s="57">
        <v>24221.34</v>
      </c>
      <c r="F45" s="55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12110.67</v>
      </c>
      <c r="M45" s="7">
        <v>0</v>
      </c>
      <c r="N45" s="7">
        <v>0</v>
      </c>
      <c r="O45" s="7">
        <v>0</v>
      </c>
      <c r="P45" s="7">
        <v>0</v>
      </c>
      <c r="Q45" s="7">
        <v>12110.67</v>
      </c>
      <c r="R45" s="7">
        <v>24221.34</v>
      </c>
    </row>
    <row r="46" spans="1:18" x14ac:dyDescent="0.2">
      <c r="A46" s="6" t="s">
        <v>16</v>
      </c>
      <c r="B46" s="6" t="s">
        <v>98</v>
      </c>
      <c r="C46" s="51" t="s">
        <v>309</v>
      </c>
      <c r="D46" s="51" t="s">
        <v>319</v>
      </c>
      <c r="E46" s="57">
        <v>6184.67</v>
      </c>
      <c r="F46" s="55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3092.33</v>
      </c>
      <c r="M46" s="7">
        <v>0</v>
      </c>
      <c r="N46" s="7">
        <v>0</v>
      </c>
      <c r="O46" s="7">
        <v>0</v>
      </c>
      <c r="P46" s="7">
        <v>0</v>
      </c>
      <c r="Q46" s="7">
        <v>3092.34</v>
      </c>
      <c r="R46" s="7">
        <v>6184.67</v>
      </c>
    </row>
    <row r="47" spans="1:18" x14ac:dyDescent="0.2">
      <c r="A47" s="6" t="s">
        <v>16</v>
      </c>
      <c r="B47" s="6" t="s">
        <v>99</v>
      </c>
      <c r="C47" s="51" t="s">
        <v>309</v>
      </c>
      <c r="D47" s="51" t="s">
        <v>319</v>
      </c>
      <c r="E47" s="57">
        <v>7137.11</v>
      </c>
      <c r="F47" s="55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3568.55</v>
      </c>
      <c r="M47" s="7">
        <v>0</v>
      </c>
      <c r="N47" s="7">
        <v>0</v>
      </c>
      <c r="O47" s="7">
        <v>0</v>
      </c>
      <c r="P47" s="7">
        <v>0</v>
      </c>
      <c r="Q47" s="7">
        <v>3568.56</v>
      </c>
      <c r="R47" s="7">
        <v>7137.11</v>
      </c>
    </row>
    <row r="48" spans="1:18" x14ac:dyDescent="0.2">
      <c r="A48" s="6" t="s">
        <v>16</v>
      </c>
      <c r="B48" s="6" t="s">
        <v>100</v>
      </c>
      <c r="C48" s="51" t="s">
        <v>309</v>
      </c>
      <c r="D48" s="51" t="s">
        <v>319</v>
      </c>
      <c r="E48" s="57">
        <v>5600.67</v>
      </c>
      <c r="F48" s="55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2800.33</v>
      </c>
      <c r="M48" s="7">
        <v>0</v>
      </c>
      <c r="N48" s="7">
        <v>0</v>
      </c>
      <c r="O48" s="7">
        <v>0</v>
      </c>
      <c r="P48" s="7">
        <v>0</v>
      </c>
      <c r="Q48" s="7">
        <v>2800.34</v>
      </c>
      <c r="R48" s="7">
        <v>5600.67</v>
      </c>
    </row>
    <row r="49" spans="1:18" x14ac:dyDescent="0.2">
      <c r="A49" s="6" t="s">
        <v>16</v>
      </c>
      <c r="B49" s="6" t="s">
        <v>101</v>
      </c>
      <c r="C49" s="51" t="s">
        <v>309</v>
      </c>
      <c r="D49" s="51" t="s">
        <v>319</v>
      </c>
      <c r="E49" s="57">
        <v>32434</v>
      </c>
      <c r="F49" s="55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16217</v>
      </c>
      <c r="M49" s="7">
        <v>0</v>
      </c>
      <c r="N49" s="7">
        <v>0</v>
      </c>
      <c r="O49" s="7">
        <v>0</v>
      </c>
      <c r="P49" s="7">
        <v>0</v>
      </c>
      <c r="Q49" s="7">
        <v>16217</v>
      </c>
      <c r="R49" s="7">
        <v>32434</v>
      </c>
    </row>
    <row r="50" spans="1:18" x14ac:dyDescent="0.2">
      <c r="A50" s="6" t="s">
        <v>16</v>
      </c>
      <c r="B50" s="6" t="s">
        <v>102</v>
      </c>
      <c r="C50" s="51" t="s">
        <v>309</v>
      </c>
      <c r="D50" s="51" t="s">
        <v>319</v>
      </c>
      <c r="E50" s="57">
        <v>4775.33</v>
      </c>
      <c r="F50" s="55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2387.66</v>
      </c>
      <c r="M50" s="7">
        <v>0</v>
      </c>
      <c r="N50" s="7">
        <v>0</v>
      </c>
      <c r="O50" s="7">
        <v>0</v>
      </c>
      <c r="P50" s="7">
        <v>0</v>
      </c>
      <c r="Q50" s="7">
        <v>2387.67</v>
      </c>
      <c r="R50" s="7">
        <v>4775.33</v>
      </c>
    </row>
    <row r="51" spans="1:18" x14ac:dyDescent="0.2">
      <c r="A51" s="6" t="s">
        <v>16</v>
      </c>
      <c r="B51" s="6" t="s">
        <v>103</v>
      </c>
      <c r="C51" s="51" t="s">
        <v>309</v>
      </c>
      <c r="D51" s="51" t="s">
        <v>319</v>
      </c>
      <c r="E51" s="57">
        <v>6460.67</v>
      </c>
      <c r="F51" s="55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3230.33</v>
      </c>
      <c r="M51" s="7">
        <v>0</v>
      </c>
      <c r="N51" s="7">
        <v>0</v>
      </c>
      <c r="O51" s="7">
        <v>0</v>
      </c>
      <c r="P51" s="7">
        <v>0</v>
      </c>
      <c r="Q51" s="7">
        <v>3230.34</v>
      </c>
      <c r="R51" s="7">
        <v>6460.67</v>
      </c>
    </row>
    <row r="52" spans="1:18" x14ac:dyDescent="0.2">
      <c r="A52" s="6" t="s">
        <v>16</v>
      </c>
      <c r="B52" s="6" t="s">
        <v>105</v>
      </c>
      <c r="C52" s="51" t="s">
        <v>309</v>
      </c>
      <c r="D52" s="51" t="s">
        <v>319</v>
      </c>
      <c r="E52" s="57">
        <v>19898.669999999998</v>
      </c>
      <c r="F52" s="55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9949.33</v>
      </c>
      <c r="M52" s="7">
        <v>0</v>
      </c>
      <c r="N52" s="7">
        <v>0</v>
      </c>
      <c r="O52" s="7">
        <v>0</v>
      </c>
      <c r="P52" s="7">
        <v>0</v>
      </c>
      <c r="Q52" s="7">
        <v>9949.34</v>
      </c>
      <c r="R52" s="7">
        <v>19898.669999999998</v>
      </c>
    </row>
    <row r="53" spans="1:18" x14ac:dyDescent="0.2">
      <c r="A53" s="6" t="s">
        <v>16</v>
      </c>
      <c r="B53" s="6" t="s">
        <v>107</v>
      </c>
      <c r="C53" s="51" t="s">
        <v>309</v>
      </c>
      <c r="D53" s="51" t="s">
        <v>319</v>
      </c>
      <c r="E53" s="57">
        <v>22619.34</v>
      </c>
      <c r="F53" s="55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11309.67</v>
      </c>
      <c r="M53" s="7">
        <v>0</v>
      </c>
      <c r="N53" s="7">
        <v>0</v>
      </c>
      <c r="O53" s="7">
        <v>0</v>
      </c>
      <c r="P53" s="7">
        <v>0</v>
      </c>
      <c r="Q53" s="7">
        <v>11309.67</v>
      </c>
      <c r="R53" s="7">
        <v>22619.34</v>
      </c>
    </row>
    <row r="54" spans="1:18" x14ac:dyDescent="0.2">
      <c r="A54" s="6" t="s">
        <v>16</v>
      </c>
      <c r="B54" s="6" t="s">
        <v>108</v>
      </c>
      <c r="C54" s="51" t="s">
        <v>309</v>
      </c>
      <c r="D54" s="51" t="s">
        <v>319</v>
      </c>
      <c r="E54" s="57">
        <v>18405.34</v>
      </c>
      <c r="F54" s="55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9202.67</v>
      </c>
      <c r="M54" s="7">
        <v>0</v>
      </c>
      <c r="N54" s="7">
        <v>0</v>
      </c>
      <c r="O54" s="7">
        <v>0</v>
      </c>
      <c r="P54" s="7">
        <v>0</v>
      </c>
      <c r="Q54" s="7">
        <v>9202.67</v>
      </c>
      <c r="R54" s="7">
        <v>18405.34</v>
      </c>
    </row>
    <row r="55" spans="1:18" x14ac:dyDescent="0.2">
      <c r="A55" s="6" t="s">
        <v>16</v>
      </c>
      <c r="B55" s="6" t="s">
        <v>109</v>
      </c>
      <c r="C55" s="51" t="s">
        <v>309</v>
      </c>
      <c r="D55" s="51" t="s">
        <v>319</v>
      </c>
      <c r="E55" s="57">
        <v>9297.39</v>
      </c>
      <c r="F55" s="55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4648.6899999999996</v>
      </c>
      <c r="M55" s="7">
        <v>0</v>
      </c>
      <c r="N55" s="7">
        <v>0</v>
      </c>
      <c r="O55" s="7">
        <v>0</v>
      </c>
      <c r="P55" s="7">
        <v>0</v>
      </c>
      <c r="Q55" s="7">
        <v>4648.7</v>
      </c>
      <c r="R55" s="7">
        <v>9297.39</v>
      </c>
    </row>
    <row r="56" spans="1:18" x14ac:dyDescent="0.2">
      <c r="A56" s="6" t="s">
        <v>16</v>
      </c>
      <c r="B56" s="6" t="s">
        <v>110</v>
      </c>
      <c r="C56" s="51" t="s">
        <v>309</v>
      </c>
      <c r="D56" s="51" t="s">
        <v>319</v>
      </c>
      <c r="E56" s="57">
        <v>21474</v>
      </c>
      <c r="F56" s="55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10737</v>
      </c>
      <c r="M56" s="7">
        <v>0</v>
      </c>
      <c r="N56" s="7">
        <v>0</v>
      </c>
      <c r="O56" s="7">
        <v>0</v>
      </c>
      <c r="P56" s="7">
        <v>0</v>
      </c>
      <c r="Q56" s="7">
        <v>10737</v>
      </c>
      <c r="R56" s="7">
        <v>21474</v>
      </c>
    </row>
    <row r="57" spans="1:18" x14ac:dyDescent="0.2">
      <c r="A57" s="6" t="s">
        <v>16</v>
      </c>
      <c r="B57" s="6" t="s">
        <v>112</v>
      </c>
      <c r="C57" s="51" t="s">
        <v>310</v>
      </c>
      <c r="D57" s="51" t="s">
        <v>320</v>
      </c>
      <c r="E57" s="57">
        <v>583674.81000000006</v>
      </c>
      <c r="F57" s="55">
        <v>48853.599999999999</v>
      </c>
      <c r="G57" s="7">
        <v>48620.11</v>
      </c>
      <c r="H57" s="7">
        <v>48620.11</v>
      </c>
      <c r="I57" s="7">
        <v>48620.11</v>
      </c>
      <c r="J57" s="7">
        <v>48620.11</v>
      </c>
      <c r="K57" s="7">
        <v>48620.11</v>
      </c>
      <c r="L57" s="7">
        <v>48620.11</v>
      </c>
      <c r="M57" s="7">
        <v>48620.11</v>
      </c>
      <c r="N57" s="7">
        <v>48620.11</v>
      </c>
      <c r="O57" s="7">
        <v>48620.11</v>
      </c>
      <c r="P57" s="7">
        <v>48620.11</v>
      </c>
      <c r="Q57" s="7">
        <v>48620.11</v>
      </c>
      <c r="R57" s="7">
        <v>583674.81000000006</v>
      </c>
    </row>
    <row r="58" spans="1:18" x14ac:dyDescent="0.2">
      <c r="A58" s="6" t="s">
        <v>16</v>
      </c>
      <c r="B58" s="6" t="s">
        <v>113</v>
      </c>
      <c r="C58" s="51" t="s">
        <v>310</v>
      </c>
      <c r="D58" s="51" t="s">
        <v>320</v>
      </c>
      <c r="E58" s="57">
        <v>1699.99</v>
      </c>
      <c r="F58" s="55">
        <v>142.28</v>
      </c>
      <c r="G58" s="7">
        <v>141.61000000000001</v>
      </c>
      <c r="H58" s="7">
        <v>141.61000000000001</v>
      </c>
      <c r="I58" s="7">
        <v>141.61000000000001</v>
      </c>
      <c r="J58" s="7">
        <v>141.61000000000001</v>
      </c>
      <c r="K58" s="7">
        <v>141.61000000000001</v>
      </c>
      <c r="L58" s="7">
        <v>141.61000000000001</v>
      </c>
      <c r="M58" s="7">
        <v>141.61000000000001</v>
      </c>
      <c r="N58" s="7">
        <v>141.61000000000001</v>
      </c>
      <c r="O58" s="7">
        <v>141.61000000000001</v>
      </c>
      <c r="P58" s="7">
        <v>141.61000000000001</v>
      </c>
      <c r="Q58" s="7">
        <v>141.61000000000001</v>
      </c>
      <c r="R58" s="7">
        <v>1699.99</v>
      </c>
    </row>
    <row r="59" spans="1:18" x14ac:dyDescent="0.2">
      <c r="A59" s="6" t="s">
        <v>16</v>
      </c>
      <c r="B59" s="6" t="s">
        <v>114</v>
      </c>
      <c r="C59" s="51" t="s">
        <v>310</v>
      </c>
      <c r="D59" s="51" t="s">
        <v>320</v>
      </c>
      <c r="E59" s="57">
        <v>115216.56</v>
      </c>
      <c r="F59" s="55">
        <v>9643.6200000000008</v>
      </c>
      <c r="G59" s="7">
        <v>9597.5400000000009</v>
      </c>
      <c r="H59" s="7">
        <v>9597.5400000000009</v>
      </c>
      <c r="I59" s="7">
        <v>9597.5400000000009</v>
      </c>
      <c r="J59" s="7">
        <v>9597.5400000000009</v>
      </c>
      <c r="K59" s="7">
        <v>9597.5400000000009</v>
      </c>
      <c r="L59" s="7">
        <v>9597.5400000000009</v>
      </c>
      <c r="M59" s="7">
        <v>9597.5400000000009</v>
      </c>
      <c r="N59" s="7">
        <v>9597.5400000000009</v>
      </c>
      <c r="O59" s="7">
        <v>9597.5400000000009</v>
      </c>
      <c r="P59" s="7">
        <v>9597.5400000000009</v>
      </c>
      <c r="Q59" s="7">
        <v>9597.5400000000009</v>
      </c>
      <c r="R59" s="7">
        <v>115216.56</v>
      </c>
    </row>
    <row r="60" spans="1:18" x14ac:dyDescent="0.2">
      <c r="A60" s="6" t="s">
        <v>16</v>
      </c>
      <c r="B60" s="6" t="s">
        <v>116</v>
      </c>
      <c r="C60" s="51" t="s">
        <v>310</v>
      </c>
      <c r="D60" s="51" t="s">
        <v>320</v>
      </c>
      <c r="E60" s="57">
        <v>1800383.52</v>
      </c>
      <c r="F60" s="55">
        <v>0</v>
      </c>
      <c r="G60" s="7">
        <v>81039.72</v>
      </c>
      <c r="H60" s="7">
        <v>171934.38</v>
      </c>
      <c r="I60" s="7">
        <v>171934.38</v>
      </c>
      <c r="J60" s="7">
        <v>171934.38</v>
      </c>
      <c r="K60" s="7">
        <v>171934.38</v>
      </c>
      <c r="L60" s="7">
        <v>171934.38</v>
      </c>
      <c r="M60" s="7">
        <v>171934.38</v>
      </c>
      <c r="N60" s="7">
        <v>171934.38</v>
      </c>
      <c r="O60" s="7">
        <v>171934.38</v>
      </c>
      <c r="P60" s="7">
        <v>171934.38</v>
      </c>
      <c r="Q60" s="7">
        <v>171934.38</v>
      </c>
      <c r="R60" s="7">
        <v>1800383.52</v>
      </c>
    </row>
    <row r="61" spans="1:18" x14ac:dyDescent="0.2">
      <c r="A61" s="6" t="s">
        <v>16</v>
      </c>
      <c r="B61" s="6" t="s">
        <v>117</v>
      </c>
      <c r="C61" s="51" t="s">
        <v>311</v>
      </c>
      <c r="D61" s="51" t="s">
        <v>321</v>
      </c>
      <c r="E61" s="57">
        <v>266884.53000000003</v>
      </c>
      <c r="F61" s="55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266884.53000000003</v>
      </c>
      <c r="R61" s="7">
        <v>266884.53000000003</v>
      </c>
    </row>
    <row r="62" spans="1:18" x14ac:dyDescent="0.2">
      <c r="A62" s="6" t="s">
        <v>16</v>
      </c>
      <c r="B62" s="6" t="s">
        <v>118</v>
      </c>
      <c r="C62" s="51" t="s">
        <v>311</v>
      </c>
      <c r="D62" s="51" t="s">
        <v>321</v>
      </c>
      <c r="E62" s="57">
        <v>37629.839999999997</v>
      </c>
      <c r="F62" s="55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37629.839999999997</v>
      </c>
      <c r="R62" s="7">
        <v>37629.839999999997</v>
      </c>
    </row>
    <row r="63" spans="1:18" x14ac:dyDescent="0.2">
      <c r="A63" s="6" t="s">
        <v>16</v>
      </c>
      <c r="B63" s="6" t="s">
        <v>120</v>
      </c>
      <c r="C63" s="51" t="s">
        <v>312</v>
      </c>
      <c r="D63" s="51" t="s">
        <v>322</v>
      </c>
      <c r="E63" s="57">
        <v>781832.65</v>
      </c>
      <c r="F63" s="55">
        <v>0</v>
      </c>
      <c r="G63" s="7">
        <v>0</v>
      </c>
      <c r="H63" s="7">
        <v>0</v>
      </c>
      <c r="I63" s="7">
        <v>84283.53</v>
      </c>
      <c r="J63" s="7">
        <v>87193.64</v>
      </c>
      <c r="K63" s="7">
        <v>87193.64</v>
      </c>
      <c r="L63" s="7">
        <v>87193.64</v>
      </c>
      <c r="M63" s="7">
        <v>87193.64</v>
      </c>
      <c r="N63" s="7">
        <v>87193.64</v>
      </c>
      <c r="O63" s="7">
        <v>87193.64</v>
      </c>
      <c r="P63" s="7">
        <v>87193.64</v>
      </c>
      <c r="Q63" s="7">
        <v>87193.64</v>
      </c>
      <c r="R63" s="7">
        <v>781832.65</v>
      </c>
    </row>
    <row r="64" spans="1:18" x14ac:dyDescent="0.2">
      <c r="A64" s="6" t="s">
        <v>16</v>
      </c>
      <c r="B64" s="6" t="s">
        <v>121</v>
      </c>
      <c r="C64" s="51" t="s">
        <v>312</v>
      </c>
      <c r="D64" s="51" t="s">
        <v>322</v>
      </c>
      <c r="E64" s="57">
        <v>225467.51999999999</v>
      </c>
      <c r="F64" s="55">
        <v>18623.52</v>
      </c>
      <c r="G64" s="7">
        <v>18804</v>
      </c>
      <c r="H64" s="7">
        <v>18804</v>
      </c>
      <c r="I64" s="7">
        <v>18804</v>
      </c>
      <c r="J64" s="7">
        <v>18804</v>
      </c>
      <c r="K64" s="7">
        <v>18804</v>
      </c>
      <c r="L64" s="7">
        <v>18804</v>
      </c>
      <c r="M64" s="7">
        <v>18804</v>
      </c>
      <c r="N64" s="7">
        <v>18804</v>
      </c>
      <c r="O64" s="7">
        <v>18804</v>
      </c>
      <c r="P64" s="7">
        <v>18804</v>
      </c>
      <c r="Q64" s="7">
        <v>18804</v>
      </c>
      <c r="R64" s="7">
        <v>225467.51999999999</v>
      </c>
    </row>
    <row r="65" spans="1:18" x14ac:dyDescent="0.2">
      <c r="A65" s="6" t="s">
        <v>16</v>
      </c>
      <c r="B65" s="6" t="s">
        <v>123</v>
      </c>
      <c r="C65" s="51" t="s">
        <v>313</v>
      </c>
      <c r="D65" s="51" t="s">
        <v>323</v>
      </c>
      <c r="E65" s="57">
        <v>5857.56</v>
      </c>
      <c r="F65" s="55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5857.56</v>
      </c>
      <c r="R65" s="7">
        <v>5857.56</v>
      </c>
    </row>
    <row r="66" spans="1:18" x14ac:dyDescent="0.2">
      <c r="A66" s="6" t="s">
        <v>16</v>
      </c>
      <c r="B66" s="6" t="s">
        <v>124</v>
      </c>
      <c r="C66" s="51" t="s">
        <v>313</v>
      </c>
      <c r="D66" s="51" t="s">
        <v>323</v>
      </c>
      <c r="E66" s="57">
        <v>2343</v>
      </c>
      <c r="F66" s="55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2343</v>
      </c>
      <c r="R66" s="7">
        <v>2343</v>
      </c>
    </row>
    <row r="67" spans="1:18" x14ac:dyDescent="0.2">
      <c r="A67" s="6" t="s">
        <v>16</v>
      </c>
      <c r="B67" s="6" t="s">
        <v>125</v>
      </c>
      <c r="C67" s="51" t="s">
        <v>313</v>
      </c>
      <c r="D67" s="51" t="s">
        <v>323</v>
      </c>
      <c r="E67" s="57">
        <v>2343</v>
      </c>
      <c r="F67" s="55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2343</v>
      </c>
      <c r="R67" s="7">
        <v>2343</v>
      </c>
    </row>
    <row r="68" spans="1:18" x14ac:dyDescent="0.2">
      <c r="A68" s="6" t="s">
        <v>16</v>
      </c>
      <c r="B68" s="6" t="s">
        <v>126</v>
      </c>
      <c r="C68" s="51" t="s">
        <v>313</v>
      </c>
      <c r="D68" s="51" t="s">
        <v>323</v>
      </c>
      <c r="E68" s="57">
        <v>4686</v>
      </c>
      <c r="F68" s="55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4686</v>
      </c>
      <c r="R68" s="7">
        <v>4686</v>
      </c>
    </row>
    <row r="69" spans="1:18" x14ac:dyDescent="0.2">
      <c r="A69" s="6" t="s">
        <v>16</v>
      </c>
      <c r="B69" s="6" t="s">
        <v>127</v>
      </c>
      <c r="C69" s="51" t="s">
        <v>313</v>
      </c>
      <c r="D69" s="51" t="s">
        <v>323</v>
      </c>
      <c r="E69" s="57">
        <v>1171.5</v>
      </c>
      <c r="F69" s="55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1171.5</v>
      </c>
      <c r="R69" s="7">
        <v>1171.5</v>
      </c>
    </row>
    <row r="70" spans="1:18" x14ac:dyDescent="0.2">
      <c r="A70" s="6" t="s">
        <v>16</v>
      </c>
      <c r="B70" s="6" t="s">
        <v>128</v>
      </c>
      <c r="C70" s="51" t="s">
        <v>313</v>
      </c>
      <c r="D70" s="51" t="s">
        <v>323</v>
      </c>
      <c r="E70" s="57">
        <v>2343</v>
      </c>
      <c r="F70" s="55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2343</v>
      </c>
      <c r="R70" s="7">
        <v>2343</v>
      </c>
    </row>
    <row r="71" spans="1:18" x14ac:dyDescent="0.2">
      <c r="A71" s="6" t="s">
        <v>16</v>
      </c>
      <c r="B71" s="6" t="s">
        <v>129</v>
      </c>
      <c r="C71" s="51" t="s">
        <v>313</v>
      </c>
      <c r="D71" s="51" t="s">
        <v>323</v>
      </c>
      <c r="E71" s="57">
        <v>8200.5</v>
      </c>
      <c r="F71" s="55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8200.5</v>
      </c>
      <c r="R71" s="7">
        <v>8200.5</v>
      </c>
    </row>
    <row r="72" spans="1:18" x14ac:dyDescent="0.2">
      <c r="A72" s="6" t="s">
        <v>16</v>
      </c>
      <c r="B72" s="6" t="s">
        <v>130</v>
      </c>
      <c r="C72" s="51" t="s">
        <v>313</v>
      </c>
      <c r="D72" s="51" t="s">
        <v>323</v>
      </c>
      <c r="E72" s="57">
        <v>2343</v>
      </c>
      <c r="F72" s="55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2343</v>
      </c>
      <c r="R72" s="7">
        <v>2343</v>
      </c>
    </row>
    <row r="73" spans="1:18" x14ac:dyDescent="0.2">
      <c r="A73" s="6" t="s">
        <v>16</v>
      </c>
      <c r="B73" s="6" t="s">
        <v>131</v>
      </c>
      <c r="C73" s="51" t="s">
        <v>313</v>
      </c>
      <c r="D73" s="51" t="s">
        <v>323</v>
      </c>
      <c r="E73" s="57">
        <v>2343</v>
      </c>
      <c r="F73" s="55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2343</v>
      </c>
      <c r="R73" s="7">
        <v>2343</v>
      </c>
    </row>
    <row r="74" spans="1:18" x14ac:dyDescent="0.2">
      <c r="A74" s="6" t="s">
        <v>16</v>
      </c>
      <c r="B74" s="6" t="s">
        <v>132</v>
      </c>
      <c r="C74" s="51" t="s">
        <v>313</v>
      </c>
      <c r="D74" s="51" t="s">
        <v>323</v>
      </c>
      <c r="E74" s="57">
        <v>3514.5</v>
      </c>
      <c r="F74" s="55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3514.5</v>
      </c>
      <c r="R74" s="7">
        <v>3514.5</v>
      </c>
    </row>
    <row r="75" spans="1:18" x14ac:dyDescent="0.2">
      <c r="A75" s="6" t="s">
        <v>16</v>
      </c>
      <c r="B75" s="6" t="s">
        <v>133</v>
      </c>
      <c r="C75" s="51" t="s">
        <v>313</v>
      </c>
      <c r="D75" s="51" t="s">
        <v>323</v>
      </c>
      <c r="E75" s="57">
        <v>77505.539999999994</v>
      </c>
      <c r="F75" s="55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77505.539999999994</v>
      </c>
      <c r="R75" s="7">
        <v>77505.539999999994</v>
      </c>
    </row>
    <row r="76" spans="1:18" x14ac:dyDescent="0.2">
      <c r="A76" s="6" t="s">
        <v>16</v>
      </c>
      <c r="B76" s="6" t="s">
        <v>134</v>
      </c>
      <c r="C76" s="51" t="s">
        <v>313</v>
      </c>
      <c r="D76" s="51" t="s">
        <v>323</v>
      </c>
      <c r="E76" s="57">
        <v>1171.5</v>
      </c>
      <c r="F76" s="55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1171.5</v>
      </c>
      <c r="R76" s="7">
        <v>1171.5</v>
      </c>
    </row>
    <row r="77" spans="1:18" x14ac:dyDescent="0.2">
      <c r="A77" s="6" t="s">
        <v>16</v>
      </c>
      <c r="B77" s="6" t="s">
        <v>135</v>
      </c>
      <c r="C77" s="51" t="s">
        <v>313</v>
      </c>
      <c r="D77" s="51" t="s">
        <v>323</v>
      </c>
      <c r="E77" s="57">
        <v>1171.44</v>
      </c>
      <c r="F77" s="55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1171.44</v>
      </c>
      <c r="R77" s="7">
        <v>1171.44</v>
      </c>
    </row>
    <row r="78" spans="1:18" x14ac:dyDescent="0.2">
      <c r="A78" s="6" t="s">
        <v>16</v>
      </c>
      <c r="B78" s="6" t="s">
        <v>136</v>
      </c>
      <c r="C78" s="51" t="s">
        <v>313</v>
      </c>
      <c r="D78" s="51" t="s">
        <v>323</v>
      </c>
      <c r="E78" s="57">
        <v>1171.5</v>
      </c>
      <c r="F78" s="55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1171.5</v>
      </c>
      <c r="R78" s="7">
        <v>1171.5</v>
      </c>
    </row>
    <row r="79" spans="1:18" x14ac:dyDescent="0.2">
      <c r="A79" s="6" t="s">
        <v>16</v>
      </c>
      <c r="B79" s="6" t="s">
        <v>137</v>
      </c>
      <c r="C79" s="51" t="s">
        <v>314</v>
      </c>
      <c r="D79" s="51" t="s">
        <v>324</v>
      </c>
      <c r="E79" s="57">
        <v>14976</v>
      </c>
      <c r="F79" s="55">
        <v>1237</v>
      </c>
      <c r="G79" s="7">
        <v>1249</v>
      </c>
      <c r="H79" s="7">
        <v>1249</v>
      </c>
      <c r="I79" s="7">
        <v>1249</v>
      </c>
      <c r="J79" s="7">
        <v>1249</v>
      </c>
      <c r="K79" s="7">
        <v>1249</v>
      </c>
      <c r="L79" s="7">
        <v>1249</v>
      </c>
      <c r="M79" s="7">
        <v>1249</v>
      </c>
      <c r="N79" s="7">
        <v>1249</v>
      </c>
      <c r="O79" s="7">
        <v>1249</v>
      </c>
      <c r="P79" s="7">
        <v>1249</v>
      </c>
      <c r="Q79" s="7">
        <v>1249</v>
      </c>
      <c r="R79" s="7">
        <v>14976</v>
      </c>
    </row>
    <row r="80" spans="1:18" x14ac:dyDescent="0.2">
      <c r="A80" s="6" t="s">
        <v>16</v>
      </c>
      <c r="B80" s="6" t="s">
        <v>138</v>
      </c>
      <c r="C80" s="51" t="s">
        <v>314</v>
      </c>
      <c r="D80" s="51" t="s">
        <v>324</v>
      </c>
      <c r="E80" s="57">
        <v>14976</v>
      </c>
      <c r="F80" s="55">
        <v>1237</v>
      </c>
      <c r="G80" s="7">
        <v>1249</v>
      </c>
      <c r="H80" s="7">
        <v>1249</v>
      </c>
      <c r="I80" s="7">
        <v>1249</v>
      </c>
      <c r="J80" s="7">
        <v>1249</v>
      </c>
      <c r="K80" s="7">
        <v>1249</v>
      </c>
      <c r="L80" s="7">
        <v>1249</v>
      </c>
      <c r="M80" s="7">
        <v>1249</v>
      </c>
      <c r="N80" s="7">
        <v>1249</v>
      </c>
      <c r="O80" s="7">
        <v>1249</v>
      </c>
      <c r="P80" s="7">
        <v>1249</v>
      </c>
      <c r="Q80" s="7">
        <v>1249</v>
      </c>
      <c r="R80" s="7">
        <v>14976</v>
      </c>
    </row>
    <row r="81" spans="1:18" x14ac:dyDescent="0.2">
      <c r="A81" s="6" t="s">
        <v>16</v>
      </c>
      <c r="B81" s="6" t="s">
        <v>140</v>
      </c>
      <c r="C81" s="51" t="s">
        <v>314</v>
      </c>
      <c r="D81" s="51" t="s">
        <v>324</v>
      </c>
      <c r="E81" s="57">
        <v>14976</v>
      </c>
      <c r="F81" s="55">
        <v>1237</v>
      </c>
      <c r="G81" s="7">
        <v>1249</v>
      </c>
      <c r="H81" s="7">
        <v>1249</v>
      </c>
      <c r="I81" s="7">
        <v>1249</v>
      </c>
      <c r="J81" s="7">
        <v>1249</v>
      </c>
      <c r="K81" s="7">
        <v>1249</v>
      </c>
      <c r="L81" s="7">
        <v>1249</v>
      </c>
      <c r="M81" s="7">
        <v>1249</v>
      </c>
      <c r="N81" s="7">
        <v>1249</v>
      </c>
      <c r="O81" s="7">
        <v>1249</v>
      </c>
      <c r="P81" s="7">
        <v>1249</v>
      </c>
      <c r="Q81" s="7">
        <v>1249</v>
      </c>
      <c r="R81" s="7">
        <v>14976</v>
      </c>
    </row>
    <row r="82" spans="1:18" x14ac:dyDescent="0.2">
      <c r="A82" s="6" t="s">
        <v>16</v>
      </c>
      <c r="B82" s="6" t="s">
        <v>141</v>
      </c>
      <c r="C82" s="51" t="s">
        <v>314</v>
      </c>
      <c r="D82" s="51" t="s">
        <v>324</v>
      </c>
      <c r="E82" s="57">
        <v>7488</v>
      </c>
      <c r="F82" s="55">
        <v>618.5</v>
      </c>
      <c r="G82" s="7">
        <v>624.5</v>
      </c>
      <c r="H82" s="7">
        <v>624.5</v>
      </c>
      <c r="I82" s="7">
        <v>624.5</v>
      </c>
      <c r="J82" s="7">
        <v>624.5</v>
      </c>
      <c r="K82" s="7">
        <v>624.5</v>
      </c>
      <c r="L82" s="7">
        <v>624.5</v>
      </c>
      <c r="M82" s="7">
        <v>624.5</v>
      </c>
      <c r="N82" s="7">
        <v>624.5</v>
      </c>
      <c r="O82" s="7">
        <v>624.5</v>
      </c>
      <c r="P82" s="7">
        <v>624.5</v>
      </c>
      <c r="Q82" s="7">
        <v>624.5</v>
      </c>
      <c r="R82" s="7">
        <v>7488</v>
      </c>
    </row>
    <row r="83" spans="1:18" x14ac:dyDescent="0.2">
      <c r="A83" s="6" t="s">
        <v>16</v>
      </c>
      <c r="B83" s="6" t="s">
        <v>142</v>
      </c>
      <c r="C83" s="51" t="s">
        <v>314</v>
      </c>
      <c r="D83" s="51" t="s">
        <v>324</v>
      </c>
      <c r="E83" s="57">
        <v>14976</v>
      </c>
      <c r="F83" s="55">
        <v>1237</v>
      </c>
      <c r="G83" s="7">
        <v>1249</v>
      </c>
      <c r="H83" s="7">
        <v>1249</v>
      </c>
      <c r="I83" s="7">
        <v>1249</v>
      </c>
      <c r="J83" s="7">
        <v>1249</v>
      </c>
      <c r="K83" s="7">
        <v>1249</v>
      </c>
      <c r="L83" s="7">
        <v>1249</v>
      </c>
      <c r="M83" s="7">
        <v>1249</v>
      </c>
      <c r="N83" s="7">
        <v>1249</v>
      </c>
      <c r="O83" s="7">
        <v>1249</v>
      </c>
      <c r="P83" s="7">
        <v>1249</v>
      </c>
      <c r="Q83" s="7">
        <v>1249</v>
      </c>
      <c r="R83" s="7">
        <v>14976</v>
      </c>
    </row>
    <row r="84" spans="1:18" x14ac:dyDescent="0.2">
      <c r="A84" s="6" t="s">
        <v>16</v>
      </c>
      <c r="B84" s="6" t="s">
        <v>144</v>
      </c>
      <c r="C84" s="51" t="s">
        <v>314</v>
      </c>
      <c r="D84" s="51" t="s">
        <v>324</v>
      </c>
      <c r="E84" s="57">
        <v>22464</v>
      </c>
      <c r="F84" s="55">
        <v>1855.5</v>
      </c>
      <c r="G84" s="7">
        <v>1873.5</v>
      </c>
      <c r="H84" s="7">
        <v>1873.5</v>
      </c>
      <c r="I84" s="7">
        <v>1873.5</v>
      </c>
      <c r="J84" s="7">
        <v>1873.5</v>
      </c>
      <c r="K84" s="7">
        <v>1873.5</v>
      </c>
      <c r="L84" s="7">
        <v>1873.5</v>
      </c>
      <c r="M84" s="7">
        <v>1873.5</v>
      </c>
      <c r="N84" s="7">
        <v>1873.5</v>
      </c>
      <c r="O84" s="7">
        <v>1873.5</v>
      </c>
      <c r="P84" s="7">
        <v>1873.5</v>
      </c>
      <c r="Q84" s="7">
        <v>1873.5</v>
      </c>
      <c r="R84" s="7">
        <v>22464</v>
      </c>
    </row>
    <row r="85" spans="1:18" x14ac:dyDescent="0.2">
      <c r="A85" s="6" t="s">
        <v>16</v>
      </c>
      <c r="B85" s="6" t="s">
        <v>146</v>
      </c>
      <c r="C85" s="51" t="s">
        <v>314</v>
      </c>
      <c r="D85" s="51" t="s">
        <v>324</v>
      </c>
      <c r="E85" s="57">
        <v>14976</v>
      </c>
      <c r="F85" s="55">
        <v>1237</v>
      </c>
      <c r="G85" s="7">
        <v>1249</v>
      </c>
      <c r="H85" s="7">
        <v>1249</v>
      </c>
      <c r="I85" s="7">
        <v>1249</v>
      </c>
      <c r="J85" s="7">
        <v>1249</v>
      </c>
      <c r="K85" s="7">
        <v>1249</v>
      </c>
      <c r="L85" s="7">
        <v>1249</v>
      </c>
      <c r="M85" s="7">
        <v>1249</v>
      </c>
      <c r="N85" s="7">
        <v>1249</v>
      </c>
      <c r="O85" s="7">
        <v>1249</v>
      </c>
      <c r="P85" s="7">
        <v>1249</v>
      </c>
      <c r="Q85" s="7">
        <v>1249</v>
      </c>
      <c r="R85" s="7">
        <v>14976</v>
      </c>
    </row>
    <row r="86" spans="1:18" x14ac:dyDescent="0.2">
      <c r="A86" s="6" t="s">
        <v>16</v>
      </c>
      <c r="B86" s="6" t="s">
        <v>147</v>
      </c>
      <c r="C86" s="51" t="s">
        <v>314</v>
      </c>
      <c r="D86" s="51" t="s">
        <v>324</v>
      </c>
      <c r="E86" s="57">
        <v>22464</v>
      </c>
      <c r="F86" s="55">
        <v>1855.5</v>
      </c>
      <c r="G86" s="7">
        <v>1873.5</v>
      </c>
      <c r="H86" s="7">
        <v>1873.5</v>
      </c>
      <c r="I86" s="7">
        <v>1873.5</v>
      </c>
      <c r="J86" s="7">
        <v>1873.5</v>
      </c>
      <c r="K86" s="7">
        <v>1873.5</v>
      </c>
      <c r="L86" s="7">
        <v>1873.5</v>
      </c>
      <c r="M86" s="7">
        <v>1873.5</v>
      </c>
      <c r="N86" s="7">
        <v>1873.5</v>
      </c>
      <c r="O86" s="7">
        <v>1873.5</v>
      </c>
      <c r="P86" s="7">
        <v>1873.5</v>
      </c>
      <c r="Q86" s="7">
        <v>1873.5</v>
      </c>
      <c r="R86" s="7">
        <v>22464</v>
      </c>
    </row>
    <row r="87" spans="1:18" x14ac:dyDescent="0.2">
      <c r="A87" s="6" t="s">
        <v>16</v>
      </c>
      <c r="B87" s="6" t="s">
        <v>148</v>
      </c>
      <c r="C87" s="51" t="s">
        <v>314</v>
      </c>
      <c r="D87" s="51" t="s">
        <v>324</v>
      </c>
      <c r="E87" s="57">
        <v>7488</v>
      </c>
      <c r="F87" s="55">
        <v>618.5</v>
      </c>
      <c r="G87" s="7">
        <v>624.5</v>
      </c>
      <c r="H87" s="7">
        <v>624.5</v>
      </c>
      <c r="I87" s="7">
        <v>624.5</v>
      </c>
      <c r="J87" s="7">
        <v>624.5</v>
      </c>
      <c r="K87" s="7">
        <v>624.5</v>
      </c>
      <c r="L87" s="7">
        <v>624.5</v>
      </c>
      <c r="M87" s="7">
        <v>624.5</v>
      </c>
      <c r="N87" s="7">
        <v>624.5</v>
      </c>
      <c r="O87" s="7">
        <v>624.5</v>
      </c>
      <c r="P87" s="7">
        <v>624.5</v>
      </c>
      <c r="Q87" s="7">
        <v>624.5</v>
      </c>
      <c r="R87" s="7">
        <v>7488</v>
      </c>
    </row>
    <row r="88" spans="1:18" x14ac:dyDescent="0.2">
      <c r="A88" s="6" t="s">
        <v>16</v>
      </c>
      <c r="B88" s="6" t="s">
        <v>149</v>
      </c>
      <c r="C88" s="51" t="s">
        <v>314</v>
      </c>
      <c r="D88" s="51" t="s">
        <v>324</v>
      </c>
      <c r="E88" s="57">
        <v>7488</v>
      </c>
      <c r="F88" s="55">
        <v>618.5</v>
      </c>
      <c r="G88" s="7">
        <v>624.5</v>
      </c>
      <c r="H88" s="7">
        <v>624.5</v>
      </c>
      <c r="I88" s="7">
        <v>624.5</v>
      </c>
      <c r="J88" s="7">
        <v>624.5</v>
      </c>
      <c r="K88" s="7">
        <v>624.5</v>
      </c>
      <c r="L88" s="7">
        <v>624.5</v>
      </c>
      <c r="M88" s="7">
        <v>624.5</v>
      </c>
      <c r="N88" s="7">
        <v>624.5</v>
      </c>
      <c r="O88" s="7">
        <v>624.5</v>
      </c>
      <c r="P88" s="7">
        <v>624.5</v>
      </c>
      <c r="Q88" s="7">
        <v>624.5</v>
      </c>
      <c r="R88" s="7">
        <v>7488</v>
      </c>
    </row>
    <row r="89" spans="1:18" x14ac:dyDescent="0.2">
      <c r="A89" s="6" t="s">
        <v>16</v>
      </c>
      <c r="B89" s="6" t="s">
        <v>150</v>
      </c>
      <c r="C89" s="51" t="s">
        <v>314</v>
      </c>
      <c r="D89" s="51" t="s">
        <v>324</v>
      </c>
      <c r="E89" s="57">
        <v>7488</v>
      </c>
      <c r="F89" s="55">
        <v>618.5</v>
      </c>
      <c r="G89" s="7">
        <v>624.5</v>
      </c>
      <c r="H89" s="7">
        <v>624.5</v>
      </c>
      <c r="I89" s="7">
        <v>624.5</v>
      </c>
      <c r="J89" s="7">
        <v>624.5</v>
      </c>
      <c r="K89" s="7">
        <v>624.5</v>
      </c>
      <c r="L89" s="7">
        <v>624.5</v>
      </c>
      <c r="M89" s="7">
        <v>624.5</v>
      </c>
      <c r="N89" s="7">
        <v>624.5</v>
      </c>
      <c r="O89" s="7">
        <v>624.5</v>
      </c>
      <c r="P89" s="7">
        <v>624.5</v>
      </c>
      <c r="Q89" s="7">
        <v>624.5</v>
      </c>
      <c r="R89" s="7">
        <v>7488</v>
      </c>
    </row>
    <row r="90" spans="1:18" x14ac:dyDescent="0.2">
      <c r="A90" s="6" t="s">
        <v>16</v>
      </c>
      <c r="B90" s="6" t="s">
        <v>151</v>
      </c>
      <c r="C90" s="51" t="s">
        <v>314</v>
      </c>
      <c r="D90" s="51" t="s">
        <v>324</v>
      </c>
      <c r="E90" s="57">
        <v>29952</v>
      </c>
      <c r="F90" s="55">
        <v>2474</v>
      </c>
      <c r="G90" s="7">
        <v>2498</v>
      </c>
      <c r="H90" s="7">
        <v>2498</v>
      </c>
      <c r="I90" s="7">
        <v>2498</v>
      </c>
      <c r="J90" s="7">
        <v>2498</v>
      </c>
      <c r="K90" s="7">
        <v>2498</v>
      </c>
      <c r="L90" s="7">
        <v>2498</v>
      </c>
      <c r="M90" s="7">
        <v>2498</v>
      </c>
      <c r="N90" s="7">
        <v>2498</v>
      </c>
      <c r="O90" s="7">
        <v>2498</v>
      </c>
      <c r="P90" s="7">
        <v>2498</v>
      </c>
      <c r="Q90" s="7">
        <v>2498</v>
      </c>
      <c r="R90" s="7">
        <v>29952</v>
      </c>
    </row>
    <row r="91" spans="1:18" x14ac:dyDescent="0.2">
      <c r="A91" s="6" t="s">
        <v>16</v>
      </c>
      <c r="B91" s="6" t="s">
        <v>152</v>
      </c>
      <c r="C91" s="51" t="s">
        <v>314</v>
      </c>
      <c r="D91" s="51" t="s">
        <v>324</v>
      </c>
      <c r="E91" s="57">
        <v>7488</v>
      </c>
      <c r="F91" s="55">
        <v>618.5</v>
      </c>
      <c r="G91" s="7">
        <v>624.5</v>
      </c>
      <c r="H91" s="7">
        <v>624.5</v>
      </c>
      <c r="I91" s="7">
        <v>624.5</v>
      </c>
      <c r="J91" s="7">
        <v>624.5</v>
      </c>
      <c r="K91" s="7">
        <v>624.5</v>
      </c>
      <c r="L91" s="7">
        <v>624.5</v>
      </c>
      <c r="M91" s="7">
        <v>624.5</v>
      </c>
      <c r="N91" s="7">
        <v>624.5</v>
      </c>
      <c r="O91" s="7">
        <v>624.5</v>
      </c>
      <c r="P91" s="7">
        <v>624.5</v>
      </c>
      <c r="Q91" s="7">
        <v>624.5</v>
      </c>
      <c r="R91" s="7">
        <v>7488</v>
      </c>
    </row>
    <row r="92" spans="1:18" x14ac:dyDescent="0.2">
      <c r="A92" s="6" t="s">
        <v>16</v>
      </c>
      <c r="B92" s="6" t="s">
        <v>153</v>
      </c>
      <c r="C92" s="51" t="s">
        <v>314</v>
      </c>
      <c r="D92" s="51" t="s">
        <v>324</v>
      </c>
      <c r="E92" s="57">
        <v>37440</v>
      </c>
      <c r="F92" s="55">
        <v>3092.5</v>
      </c>
      <c r="G92" s="7">
        <v>3122.5</v>
      </c>
      <c r="H92" s="7">
        <v>3122.5</v>
      </c>
      <c r="I92" s="7">
        <v>3122.5</v>
      </c>
      <c r="J92" s="7">
        <v>3122.5</v>
      </c>
      <c r="K92" s="7">
        <v>3122.5</v>
      </c>
      <c r="L92" s="7">
        <v>3122.5</v>
      </c>
      <c r="M92" s="7">
        <v>3122.5</v>
      </c>
      <c r="N92" s="7">
        <v>3122.5</v>
      </c>
      <c r="O92" s="7">
        <v>3122.5</v>
      </c>
      <c r="P92" s="7">
        <v>3122.5</v>
      </c>
      <c r="Q92" s="7">
        <v>3122.5</v>
      </c>
      <c r="R92" s="7">
        <v>37440</v>
      </c>
    </row>
    <row r="93" spans="1:18" x14ac:dyDescent="0.2">
      <c r="A93" s="6" t="s">
        <v>16</v>
      </c>
      <c r="B93" s="6" t="s">
        <v>155</v>
      </c>
      <c r="C93" s="51" t="s">
        <v>314</v>
      </c>
      <c r="D93" s="51" t="s">
        <v>324</v>
      </c>
      <c r="E93" s="57">
        <v>7488</v>
      </c>
      <c r="F93" s="55">
        <v>618.5</v>
      </c>
      <c r="G93" s="7">
        <v>624.5</v>
      </c>
      <c r="H93" s="7">
        <v>624.5</v>
      </c>
      <c r="I93" s="7">
        <v>624.5</v>
      </c>
      <c r="J93" s="7">
        <v>624.5</v>
      </c>
      <c r="K93" s="7">
        <v>624.5</v>
      </c>
      <c r="L93" s="7">
        <v>624.5</v>
      </c>
      <c r="M93" s="7">
        <v>624.5</v>
      </c>
      <c r="N93" s="7">
        <v>624.5</v>
      </c>
      <c r="O93" s="7">
        <v>624.5</v>
      </c>
      <c r="P93" s="7">
        <v>624.5</v>
      </c>
      <c r="Q93" s="7">
        <v>624.5</v>
      </c>
      <c r="R93" s="7">
        <v>7488</v>
      </c>
    </row>
    <row r="94" spans="1:18" x14ac:dyDescent="0.2">
      <c r="A94" s="6" t="s">
        <v>16</v>
      </c>
      <c r="B94" s="6" t="s">
        <v>157</v>
      </c>
      <c r="C94" s="51" t="s">
        <v>314</v>
      </c>
      <c r="D94" s="51" t="s">
        <v>324</v>
      </c>
      <c r="E94" s="57">
        <v>14976</v>
      </c>
      <c r="F94" s="55">
        <v>1237</v>
      </c>
      <c r="G94" s="7">
        <v>1249</v>
      </c>
      <c r="H94" s="7">
        <v>1249</v>
      </c>
      <c r="I94" s="7">
        <v>1249</v>
      </c>
      <c r="J94" s="7">
        <v>1249</v>
      </c>
      <c r="K94" s="7">
        <v>1249</v>
      </c>
      <c r="L94" s="7">
        <v>1249</v>
      </c>
      <c r="M94" s="7">
        <v>1249</v>
      </c>
      <c r="N94" s="7">
        <v>1249</v>
      </c>
      <c r="O94" s="7">
        <v>1249</v>
      </c>
      <c r="P94" s="7">
        <v>1249</v>
      </c>
      <c r="Q94" s="7">
        <v>1249</v>
      </c>
      <c r="R94" s="7">
        <v>14976</v>
      </c>
    </row>
    <row r="95" spans="1:18" x14ac:dyDescent="0.2">
      <c r="A95" s="6" t="s">
        <v>16</v>
      </c>
      <c r="B95" s="6" t="s">
        <v>158</v>
      </c>
      <c r="C95" s="51" t="s">
        <v>314</v>
      </c>
      <c r="D95" s="51" t="s">
        <v>324</v>
      </c>
      <c r="E95" s="57">
        <v>0</v>
      </c>
      <c r="F95" s="55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</row>
    <row r="96" spans="1:18" x14ac:dyDescent="0.2">
      <c r="A96" s="6" t="s">
        <v>16</v>
      </c>
      <c r="B96" s="6" t="s">
        <v>159</v>
      </c>
      <c r="C96" s="51" t="s">
        <v>314</v>
      </c>
      <c r="D96" s="51" t="s">
        <v>324</v>
      </c>
      <c r="E96" s="57">
        <v>74880</v>
      </c>
      <c r="F96" s="55">
        <v>6185</v>
      </c>
      <c r="G96" s="7">
        <v>6245</v>
      </c>
      <c r="H96" s="7">
        <v>6245</v>
      </c>
      <c r="I96" s="7">
        <v>6245</v>
      </c>
      <c r="J96" s="7">
        <v>6245</v>
      </c>
      <c r="K96" s="7">
        <v>6245</v>
      </c>
      <c r="L96" s="7">
        <v>6245</v>
      </c>
      <c r="M96" s="7">
        <v>6245</v>
      </c>
      <c r="N96" s="7">
        <v>6245</v>
      </c>
      <c r="O96" s="7">
        <v>6245</v>
      </c>
      <c r="P96" s="7">
        <v>6245</v>
      </c>
      <c r="Q96" s="7">
        <v>6245</v>
      </c>
      <c r="R96" s="7">
        <v>74880</v>
      </c>
    </row>
    <row r="97" spans="1:18" x14ac:dyDescent="0.2">
      <c r="A97" s="6" t="s">
        <v>16</v>
      </c>
      <c r="B97" s="6" t="s">
        <v>161</v>
      </c>
      <c r="C97" s="51" t="s">
        <v>314</v>
      </c>
      <c r="D97" s="51" t="s">
        <v>324</v>
      </c>
      <c r="E97" s="57">
        <v>14976</v>
      </c>
      <c r="F97" s="55">
        <v>1237</v>
      </c>
      <c r="G97" s="7">
        <v>1249</v>
      </c>
      <c r="H97" s="7">
        <v>1249</v>
      </c>
      <c r="I97" s="7">
        <v>1249</v>
      </c>
      <c r="J97" s="7">
        <v>1249</v>
      </c>
      <c r="K97" s="7">
        <v>1249</v>
      </c>
      <c r="L97" s="7">
        <v>1249</v>
      </c>
      <c r="M97" s="7">
        <v>1249</v>
      </c>
      <c r="N97" s="7">
        <v>1249</v>
      </c>
      <c r="O97" s="7">
        <v>1249</v>
      </c>
      <c r="P97" s="7">
        <v>1249</v>
      </c>
      <c r="Q97" s="7">
        <v>1249</v>
      </c>
      <c r="R97" s="7">
        <v>14976</v>
      </c>
    </row>
    <row r="98" spans="1:18" x14ac:dyDescent="0.2">
      <c r="A98" s="6" t="s">
        <v>16</v>
      </c>
      <c r="B98" s="6" t="s">
        <v>163</v>
      </c>
      <c r="C98" s="51" t="s">
        <v>314</v>
      </c>
      <c r="D98" s="51" t="s">
        <v>324</v>
      </c>
      <c r="E98" s="57">
        <v>14976</v>
      </c>
      <c r="F98" s="55">
        <v>1237</v>
      </c>
      <c r="G98" s="7">
        <v>1249</v>
      </c>
      <c r="H98" s="7">
        <v>1249</v>
      </c>
      <c r="I98" s="7">
        <v>1249</v>
      </c>
      <c r="J98" s="7">
        <v>1249</v>
      </c>
      <c r="K98" s="7">
        <v>1249</v>
      </c>
      <c r="L98" s="7">
        <v>1249</v>
      </c>
      <c r="M98" s="7">
        <v>1249</v>
      </c>
      <c r="N98" s="7">
        <v>1249</v>
      </c>
      <c r="O98" s="7">
        <v>1249</v>
      </c>
      <c r="P98" s="7">
        <v>1249</v>
      </c>
      <c r="Q98" s="7">
        <v>1249</v>
      </c>
      <c r="R98" s="7">
        <v>14976</v>
      </c>
    </row>
    <row r="99" spans="1:18" x14ac:dyDescent="0.2">
      <c r="A99" s="6" t="s">
        <v>16</v>
      </c>
      <c r="B99" s="6" t="s">
        <v>165</v>
      </c>
      <c r="C99" s="51" t="s">
        <v>314</v>
      </c>
      <c r="D99" s="51" t="s">
        <v>324</v>
      </c>
      <c r="E99" s="57">
        <v>14976</v>
      </c>
      <c r="F99" s="55">
        <v>1237</v>
      </c>
      <c r="G99" s="7">
        <v>1249</v>
      </c>
      <c r="H99" s="7">
        <v>1249</v>
      </c>
      <c r="I99" s="7">
        <v>1249</v>
      </c>
      <c r="J99" s="7">
        <v>1249</v>
      </c>
      <c r="K99" s="7">
        <v>1249</v>
      </c>
      <c r="L99" s="7">
        <v>1249</v>
      </c>
      <c r="M99" s="7">
        <v>1249</v>
      </c>
      <c r="N99" s="7">
        <v>1249</v>
      </c>
      <c r="O99" s="7">
        <v>1249</v>
      </c>
      <c r="P99" s="7">
        <v>1249</v>
      </c>
      <c r="Q99" s="7">
        <v>1249</v>
      </c>
      <c r="R99" s="7">
        <v>14976</v>
      </c>
    </row>
    <row r="100" spans="1:18" x14ac:dyDescent="0.2">
      <c r="A100" s="6" t="s">
        <v>16</v>
      </c>
      <c r="B100" s="6" t="s">
        <v>166</v>
      </c>
      <c r="C100" s="51" t="s">
        <v>314</v>
      </c>
      <c r="D100" s="51" t="s">
        <v>324</v>
      </c>
      <c r="E100" s="57">
        <v>7488</v>
      </c>
      <c r="F100" s="55">
        <v>618.5</v>
      </c>
      <c r="G100" s="7">
        <v>624.5</v>
      </c>
      <c r="H100" s="7">
        <v>624.5</v>
      </c>
      <c r="I100" s="7">
        <v>624.5</v>
      </c>
      <c r="J100" s="7">
        <v>624.5</v>
      </c>
      <c r="K100" s="7">
        <v>624.5</v>
      </c>
      <c r="L100" s="7">
        <v>624.5</v>
      </c>
      <c r="M100" s="7">
        <v>624.5</v>
      </c>
      <c r="N100" s="7">
        <v>624.5</v>
      </c>
      <c r="O100" s="7">
        <v>624.5</v>
      </c>
      <c r="P100" s="7">
        <v>624.5</v>
      </c>
      <c r="Q100" s="7">
        <v>624.5</v>
      </c>
      <c r="R100" s="7">
        <v>7488</v>
      </c>
    </row>
    <row r="101" spans="1:18" x14ac:dyDescent="0.2">
      <c r="A101" s="6" t="s">
        <v>16</v>
      </c>
      <c r="B101" s="6" t="s">
        <v>168</v>
      </c>
      <c r="C101" s="51" t="s">
        <v>314</v>
      </c>
      <c r="D101" s="51" t="s">
        <v>324</v>
      </c>
      <c r="E101" s="57">
        <v>22464</v>
      </c>
      <c r="F101" s="55">
        <v>1855.5</v>
      </c>
      <c r="G101" s="7">
        <v>1873.5</v>
      </c>
      <c r="H101" s="7">
        <v>1873.5</v>
      </c>
      <c r="I101" s="7">
        <v>1873.5</v>
      </c>
      <c r="J101" s="7">
        <v>1873.5</v>
      </c>
      <c r="K101" s="7">
        <v>1873.5</v>
      </c>
      <c r="L101" s="7">
        <v>1873.5</v>
      </c>
      <c r="M101" s="7">
        <v>1873.5</v>
      </c>
      <c r="N101" s="7">
        <v>1873.5</v>
      </c>
      <c r="O101" s="7">
        <v>1873.5</v>
      </c>
      <c r="P101" s="7">
        <v>1873.5</v>
      </c>
      <c r="Q101" s="7">
        <v>1873.5</v>
      </c>
      <c r="R101" s="7">
        <v>22464</v>
      </c>
    </row>
    <row r="102" spans="1:18" x14ac:dyDescent="0.2">
      <c r="A102" s="6" t="s">
        <v>16</v>
      </c>
      <c r="B102" s="6" t="s">
        <v>170</v>
      </c>
      <c r="C102" s="51" t="s">
        <v>314</v>
      </c>
      <c r="D102" s="51" t="s">
        <v>324</v>
      </c>
      <c r="E102" s="57">
        <v>14976</v>
      </c>
      <c r="F102" s="55">
        <v>1237</v>
      </c>
      <c r="G102" s="7">
        <v>1249</v>
      </c>
      <c r="H102" s="7">
        <v>1249</v>
      </c>
      <c r="I102" s="7">
        <v>1249</v>
      </c>
      <c r="J102" s="7">
        <v>1249</v>
      </c>
      <c r="K102" s="7">
        <v>1249</v>
      </c>
      <c r="L102" s="7">
        <v>1249</v>
      </c>
      <c r="M102" s="7">
        <v>1249</v>
      </c>
      <c r="N102" s="7">
        <v>1249</v>
      </c>
      <c r="O102" s="7">
        <v>1249</v>
      </c>
      <c r="P102" s="7">
        <v>1249</v>
      </c>
      <c r="Q102" s="7">
        <v>1249</v>
      </c>
      <c r="R102" s="7">
        <v>14976</v>
      </c>
    </row>
    <row r="103" spans="1:18" x14ac:dyDescent="0.2">
      <c r="A103" s="6" t="s">
        <v>16</v>
      </c>
      <c r="B103" s="6" t="s">
        <v>171</v>
      </c>
      <c r="C103" s="51" t="s">
        <v>314</v>
      </c>
      <c r="D103" s="51" t="s">
        <v>324</v>
      </c>
      <c r="E103" s="57">
        <v>7488</v>
      </c>
      <c r="F103" s="55">
        <v>618.5</v>
      </c>
      <c r="G103" s="7">
        <v>624.5</v>
      </c>
      <c r="H103" s="7">
        <v>624.5</v>
      </c>
      <c r="I103" s="7">
        <v>624.5</v>
      </c>
      <c r="J103" s="7">
        <v>624.5</v>
      </c>
      <c r="K103" s="7">
        <v>624.5</v>
      </c>
      <c r="L103" s="7">
        <v>624.5</v>
      </c>
      <c r="M103" s="7">
        <v>624.5</v>
      </c>
      <c r="N103" s="7">
        <v>624.5</v>
      </c>
      <c r="O103" s="7">
        <v>624.5</v>
      </c>
      <c r="P103" s="7">
        <v>624.5</v>
      </c>
      <c r="Q103" s="7">
        <v>624.5</v>
      </c>
      <c r="R103" s="7">
        <v>7488</v>
      </c>
    </row>
    <row r="104" spans="1:18" x14ac:dyDescent="0.2">
      <c r="A104" s="6" t="s">
        <v>16</v>
      </c>
      <c r="B104" s="6" t="s">
        <v>172</v>
      </c>
      <c r="C104" s="51" t="s">
        <v>314</v>
      </c>
      <c r="D104" s="51" t="s">
        <v>324</v>
      </c>
      <c r="E104" s="57">
        <v>29952</v>
      </c>
      <c r="F104" s="55">
        <v>2474</v>
      </c>
      <c r="G104" s="7">
        <v>2498</v>
      </c>
      <c r="H104" s="7">
        <v>2498</v>
      </c>
      <c r="I104" s="7">
        <v>2498</v>
      </c>
      <c r="J104" s="7">
        <v>2498</v>
      </c>
      <c r="K104" s="7">
        <v>2498</v>
      </c>
      <c r="L104" s="7">
        <v>2498</v>
      </c>
      <c r="M104" s="7">
        <v>2498</v>
      </c>
      <c r="N104" s="7">
        <v>2498</v>
      </c>
      <c r="O104" s="7">
        <v>2498</v>
      </c>
      <c r="P104" s="7">
        <v>2498</v>
      </c>
      <c r="Q104" s="7">
        <v>2498</v>
      </c>
      <c r="R104" s="7">
        <v>29952</v>
      </c>
    </row>
    <row r="105" spans="1:18" x14ac:dyDescent="0.2">
      <c r="A105" s="6" t="s">
        <v>16</v>
      </c>
      <c r="B105" s="6" t="s">
        <v>174</v>
      </c>
      <c r="C105" s="51" t="s">
        <v>315</v>
      </c>
      <c r="D105" s="51" t="s">
        <v>325</v>
      </c>
      <c r="E105" s="57">
        <v>10200</v>
      </c>
      <c r="F105" s="55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10200</v>
      </c>
      <c r="Q105" s="7">
        <v>0</v>
      </c>
      <c r="R105" s="7">
        <v>10200</v>
      </c>
    </row>
    <row r="106" spans="1:18" x14ac:dyDescent="0.2">
      <c r="A106" s="6" t="s">
        <v>16</v>
      </c>
      <c r="B106" s="6" t="s">
        <v>175</v>
      </c>
      <c r="C106" s="51" t="s">
        <v>315</v>
      </c>
      <c r="D106" s="51" t="s">
        <v>325</v>
      </c>
      <c r="E106" s="57">
        <v>3400</v>
      </c>
      <c r="F106" s="55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3400</v>
      </c>
      <c r="Q106" s="7">
        <v>0</v>
      </c>
      <c r="R106" s="7">
        <v>3400</v>
      </c>
    </row>
    <row r="107" spans="1:18" x14ac:dyDescent="0.2">
      <c r="A107" s="6" t="s">
        <v>16</v>
      </c>
      <c r="B107" s="6" t="s">
        <v>176</v>
      </c>
      <c r="C107" s="51" t="s">
        <v>315</v>
      </c>
      <c r="D107" s="51" t="s">
        <v>325</v>
      </c>
      <c r="E107" s="57">
        <v>1700</v>
      </c>
      <c r="F107" s="55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1700</v>
      </c>
      <c r="Q107" s="7">
        <v>0</v>
      </c>
      <c r="R107" s="7">
        <v>1700</v>
      </c>
    </row>
    <row r="108" spans="1:18" x14ac:dyDescent="0.2">
      <c r="A108" s="6" t="s">
        <v>16</v>
      </c>
      <c r="B108" s="6" t="s">
        <v>177</v>
      </c>
      <c r="C108" s="51" t="s">
        <v>315</v>
      </c>
      <c r="D108" s="51" t="s">
        <v>325</v>
      </c>
      <c r="E108" s="57">
        <v>1700</v>
      </c>
      <c r="F108" s="55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1700</v>
      </c>
      <c r="Q108" s="7">
        <v>0</v>
      </c>
      <c r="R108" s="7">
        <v>1700</v>
      </c>
    </row>
    <row r="109" spans="1:18" x14ac:dyDescent="0.2">
      <c r="A109" s="6" t="s">
        <v>16</v>
      </c>
      <c r="B109" s="6" t="s">
        <v>179</v>
      </c>
      <c r="C109" s="51" t="s">
        <v>315</v>
      </c>
      <c r="D109" s="51" t="s">
        <v>325</v>
      </c>
      <c r="E109" s="57">
        <v>1700</v>
      </c>
      <c r="F109" s="55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1700</v>
      </c>
      <c r="Q109" s="7">
        <v>0</v>
      </c>
      <c r="R109" s="7">
        <v>1700</v>
      </c>
    </row>
    <row r="110" spans="1:18" x14ac:dyDescent="0.2">
      <c r="A110" s="6" t="s">
        <v>16</v>
      </c>
      <c r="B110" s="6" t="s">
        <v>180</v>
      </c>
      <c r="C110" s="51" t="s">
        <v>315</v>
      </c>
      <c r="D110" s="51" t="s">
        <v>325</v>
      </c>
      <c r="E110" s="57">
        <v>5100</v>
      </c>
      <c r="F110" s="55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5100</v>
      </c>
      <c r="Q110" s="7">
        <v>0</v>
      </c>
      <c r="R110" s="7">
        <v>5100</v>
      </c>
    </row>
    <row r="111" spans="1:18" x14ac:dyDescent="0.2">
      <c r="A111" s="6" t="s">
        <v>16</v>
      </c>
      <c r="B111" s="6" t="s">
        <v>181</v>
      </c>
      <c r="C111" s="51" t="s">
        <v>315</v>
      </c>
      <c r="D111" s="51" t="s">
        <v>325</v>
      </c>
      <c r="E111" s="57">
        <v>1700</v>
      </c>
      <c r="F111" s="55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1700</v>
      </c>
      <c r="Q111" s="7">
        <v>0</v>
      </c>
      <c r="R111" s="7">
        <v>1700</v>
      </c>
    </row>
    <row r="112" spans="1:18" x14ac:dyDescent="0.2">
      <c r="A112" s="6" t="s">
        <v>16</v>
      </c>
      <c r="B112" s="6" t="s">
        <v>182</v>
      </c>
      <c r="C112" s="51" t="s">
        <v>315</v>
      </c>
      <c r="D112" s="51" t="s">
        <v>325</v>
      </c>
      <c r="E112" s="57">
        <v>1700</v>
      </c>
      <c r="F112" s="55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1700</v>
      </c>
      <c r="Q112" s="7">
        <v>0</v>
      </c>
      <c r="R112" s="7">
        <v>1700</v>
      </c>
    </row>
    <row r="113" spans="1:18" x14ac:dyDescent="0.2">
      <c r="A113" s="6" t="s">
        <v>16</v>
      </c>
      <c r="B113" s="6" t="s">
        <v>183</v>
      </c>
      <c r="C113" s="51" t="s">
        <v>315</v>
      </c>
      <c r="D113" s="51" t="s">
        <v>325</v>
      </c>
      <c r="E113" s="57">
        <v>1700</v>
      </c>
      <c r="F113" s="55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1700</v>
      </c>
      <c r="Q113" s="7">
        <v>0</v>
      </c>
      <c r="R113" s="7">
        <v>1700</v>
      </c>
    </row>
    <row r="114" spans="1:18" x14ac:dyDescent="0.2">
      <c r="A114" s="6" t="s">
        <v>16</v>
      </c>
      <c r="B114" s="6" t="s">
        <v>184</v>
      </c>
      <c r="C114" s="51" t="s">
        <v>315</v>
      </c>
      <c r="D114" s="51" t="s">
        <v>325</v>
      </c>
      <c r="E114" s="57">
        <v>6800</v>
      </c>
      <c r="F114" s="55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6800</v>
      </c>
      <c r="Q114" s="7">
        <v>0</v>
      </c>
      <c r="R114" s="7">
        <v>6800</v>
      </c>
    </row>
    <row r="115" spans="1:18" x14ac:dyDescent="0.2">
      <c r="A115" s="6" t="s">
        <v>16</v>
      </c>
      <c r="B115" s="6" t="s">
        <v>185</v>
      </c>
      <c r="C115" s="51" t="s">
        <v>315</v>
      </c>
      <c r="D115" s="51" t="s">
        <v>325</v>
      </c>
      <c r="E115" s="57">
        <v>1700</v>
      </c>
      <c r="F115" s="55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1700</v>
      </c>
      <c r="Q115" s="7">
        <v>0</v>
      </c>
      <c r="R115" s="7">
        <v>1700</v>
      </c>
    </row>
    <row r="116" spans="1:18" x14ac:dyDescent="0.2">
      <c r="A116" s="6" t="s">
        <v>16</v>
      </c>
      <c r="B116" s="6" t="s">
        <v>186</v>
      </c>
      <c r="C116" s="51" t="s">
        <v>315</v>
      </c>
      <c r="D116" s="51" t="s">
        <v>325</v>
      </c>
      <c r="E116" s="57">
        <v>1700</v>
      </c>
      <c r="F116" s="55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1700</v>
      </c>
      <c r="Q116" s="7">
        <v>0</v>
      </c>
      <c r="R116" s="7">
        <v>1700</v>
      </c>
    </row>
    <row r="117" spans="1:18" x14ac:dyDescent="0.2">
      <c r="A117" s="6" t="s">
        <v>16</v>
      </c>
      <c r="B117" s="6" t="s">
        <v>188</v>
      </c>
      <c r="C117" s="51" t="s">
        <v>315</v>
      </c>
      <c r="D117" s="51" t="s">
        <v>325</v>
      </c>
      <c r="E117" s="57">
        <v>5100</v>
      </c>
      <c r="F117" s="55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5100</v>
      </c>
      <c r="Q117" s="7">
        <v>0</v>
      </c>
      <c r="R117" s="7">
        <v>5100</v>
      </c>
    </row>
    <row r="118" spans="1:18" x14ac:dyDescent="0.2">
      <c r="A118" s="6" t="s">
        <v>16</v>
      </c>
      <c r="B118" s="6" t="s">
        <v>190</v>
      </c>
      <c r="C118" s="51" t="s">
        <v>315</v>
      </c>
      <c r="D118" s="51" t="s">
        <v>325</v>
      </c>
      <c r="E118" s="57">
        <v>3400</v>
      </c>
      <c r="F118" s="55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3400</v>
      </c>
      <c r="Q118" s="7">
        <v>0</v>
      </c>
      <c r="R118" s="7">
        <v>3400</v>
      </c>
    </row>
    <row r="119" spans="1:18" x14ac:dyDescent="0.2">
      <c r="A119" s="6" t="s">
        <v>16</v>
      </c>
      <c r="B119" s="6" t="s">
        <v>191</v>
      </c>
      <c r="C119" s="51" t="s">
        <v>315</v>
      </c>
      <c r="D119" s="51" t="s">
        <v>325</v>
      </c>
      <c r="E119" s="57">
        <v>3400</v>
      </c>
      <c r="F119" s="55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3400</v>
      </c>
      <c r="Q119" s="7">
        <v>0</v>
      </c>
      <c r="R119" s="7">
        <v>3400</v>
      </c>
    </row>
    <row r="120" spans="1:18" x14ac:dyDescent="0.2">
      <c r="A120" s="6" t="s">
        <v>16</v>
      </c>
      <c r="B120" s="6" t="s">
        <v>192</v>
      </c>
      <c r="C120" s="51" t="s">
        <v>315</v>
      </c>
      <c r="D120" s="51" t="s">
        <v>325</v>
      </c>
      <c r="E120" s="57">
        <v>1700</v>
      </c>
      <c r="F120" s="55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1700</v>
      </c>
      <c r="Q120" s="7">
        <v>0</v>
      </c>
      <c r="R120" s="7">
        <v>1700</v>
      </c>
    </row>
    <row r="121" spans="1:18" ht="13.5" thickBot="1" x14ac:dyDescent="0.25">
      <c r="A121" s="52" t="s">
        <v>16</v>
      </c>
      <c r="B121" s="52" t="s">
        <v>193</v>
      </c>
      <c r="C121" s="53" t="s">
        <v>315</v>
      </c>
      <c r="D121" s="53" t="s">
        <v>325</v>
      </c>
      <c r="E121" s="58">
        <v>3400</v>
      </c>
      <c r="F121" s="56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3400</v>
      </c>
      <c r="Q121" s="54">
        <v>0</v>
      </c>
      <c r="R121" s="54">
        <v>3400</v>
      </c>
    </row>
    <row r="122" spans="1:18" ht="13.5" thickTop="1" x14ac:dyDescent="0.2">
      <c r="E122" s="59">
        <f>SUM(E4:E121)</f>
        <v>10018874.779999999</v>
      </c>
      <c r="F122" s="60">
        <f>SUM(F4:F121)</f>
        <v>508244.08999999991</v>
      </c>
      <c r="G122" s="60">
        <f t="shared" ref="G122:R122" si="0">SUM(G4:G121)</f>
        <v>593358.6</v>
      </c>
      <c r="H122" s="60">
        <f t="shared" si="0"/>
        <v>684253.26</v>
      </c>
      <c r="I122" s="60">
        <f t="shared" si="0"/>
        <v>768536.79</v>
      </c>
      <c r="J122" s="60">
        <f t="shared" si="0"/>
        <v>771446.9</v>
      </c>
      <c r="K122" s="60">
        <f t="shared" si="0"/>
        <v>771446.9</v>
      </c>
      <c r="L122" s="60">
        <f t="shared" si="0"/>
        <v>907468.08000000007</v>
      </c>
      <c r="M122" s="60">
        <f t="shared" si="0"/>
        <v>771446.9</v>
      </c>
      <c r="N122" s="60">
        <f t="shared" si="0"/>
        <v>771446.9</v>
      </c>
      <c r="O122" s="60">
        <f t="shared" si="0"/>
        <v>771446.9</v>
      </c>
      <c r="P122" s="60">
        <f t="shared" si="0"/>
        <v>1099589.3900000001</v>
      </c>
      <c r="Q122" s="60">
        <f t="shared" si="0"/>
        <v>1600190.0699999998</v>
      </c>
      <c r="R122" s="60">
        <f t="shared" si="0"/>
        <v>10018874.779999999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607F3-4479-4C02-B0D3-AF8DD272334E}">
  <sheetPr>
    <pageSetUpPr fitToPage="1"/>
  </sheetPr>
  <dimension ref="A2:AE38"/>
  <sheetViews>
    <sheetView topLeftCell="M1" workbookViewId="0">
      <pane ySplit="3" topLeftCell="A15" activePane="bottomLeft" state="frozen"/>
      <selection activeCell="M1" sqref="M1"/>
      <selection pane="bottomLeft" sqref="A1:AE36"/>
    </sheetView>
  </sheetViews>
  <sheetFormatPr baseColWidth="10" defaultRowHeight="12.75" x14ac:dyDescent="0.2"/>
  <cols>
    <col min="1" max="1" width="7" style="23" customWidth="1"/>
    <col min="2" max="2" width="92.140625" hidden="1" customWidth="1"/>
    <col min="3" max="3" width="10.7109375" style="23" customWidth="1"/>
    <col min="4" max="4" width="63" customWidth="1"/>
    <col min="5" max="5" width="14.42578125" customWidth="1"/>
    <col min="6" max="29" width="13.42578125" customWidth="1"/>
    <col min="30" max="31" width="13.7109375" customWidth="1"/>
  </cols>
  <sheetData>
    <row r="2" spans="1:31" x14ac:dyDescent="0.2">
      <c r="D2" s="34" t="s">
        <v>286</v>
      </c>
    </row>
    <row r="3" spans="1:31" s="34" customFormat="1" ht="24" customHeight="1" thickBot="1" x14ac:dyDescent="0.25">
      <c r="A3" s="29" t="s">
        <v>287</v>
      </c>
      <c r="B3" s="29" t="s">
        <v>2</v>
      </c>
      <c r="C3" s="50" t="s">
        <v>305</v>
      </c>
      <c r="D3" s="30" t="s">
        <v>304</v>
      </c>
      <c r="E3" s="31" t="s">
        <v>3</v>
      </c>
      <c r="F3" s="32" t="s">
        <v>4</v>
      </c>
      <c r="G3" s="36" t="s">
        <v>288</v>
      </c>
      <c r="H3" s="33" t="s">
        <v>5</v>
      </c>
      <c r="I3" s="36" t="s">
        <v>289</v>
      </c>
      <c r="J3" s="33" t="s">
        <v>6</v>
      </c>
      <c r="K3" s="36" t="s">
        <v>290</v>
      </c>
      <c r="L3" s="33" t="s">
        <v>7</v>
      </c>
      <c r="M3" s="36" t="s">
        <v>291</v>
      </c>
      <c r="N3" s="33" t="s">
        <v>8</v>
      </c>
      <c r="O3" s="36" t="s">
        <v>292</v>
      </c>
      <c r="P3" s="33" t="s">
        <v>9</v>
      </c>
      <c r="Q3" s="36" t="s">
        <v>293</v>
      </c>
      <c r="R3" s="33" t="s">
        <v>10</v>
      </c>
      <c r="S3" s="36" t="s">
        <v>294</v>
      </c>
      <c r="T3" s="33" t="s">
        <v>11</v>
      </c>
      <c r="U3" s="36" t="s">
        <v>295</v>
      </c>
      <c r="V3" s="33" t="s">
        <v>12</v>
      </c>
      <c r="W3" s="36" t="s">
        <v>296</v>
      </c>
      <c r="X3" s="33" t="s">
        <v>13</v>
      </c>
      <c r="Y3" s="36" t="s">
        <v>297</v>
      </c>
      <c r="Z3" s="33" t="s">
        <v>14</v>
      </c>
      <c r="AA3" s="36" t="s">
        <v>298</v>
      </c>
      <c r="AB3" s="33" t="s">
        <v>15</v>
      </c>
      <c r="AC3" s="36" t="s">
        <v>299</v>
      </c>
      <c r="AD3" s="33" t="s">
        <v>46</v>
      </c>
      <c r="AE3" s="36" t="s">
        <v>300</v>
      </c>
    </row>
    <row r="4" spans="1:31" s="9" customFormat="1" ht="19.7" customHeight="1" thickTop="1" x14ac:dyDescent="0.2">
      <c r="A4" s="24" t="s">
        <v>16</v>
      </c>
      <c r="B4" s="10" t="s">
        <v>195</v>
      </c>
      <c r="C4" s="27" t="s">
        <v>226</v>
      </c>
      <c r="D4" s="10" t="s">
        <v>227</v>
      </c>
      <c r="E4" s="19">
        <v>113533.18</v>
      </c>
      <c r="F4" s="17">
        <v>9461.18</v>
      </c>
      <c r="G4" s="37">
        <v>3923.83</v>
      </c>
      <c r="H4" s="11">
        <v>9461.08</v>
      </c>
      <c r="I4" s="37">
        <v>16749.2</v>
      </c>
      <c r="J4" s="11">
        <v>9461.08</v>
      </c>
      <c r="K4" s="37">
        <v>2468.67</v>
      </c>
      <c r="L4" s="11">
        <v>9461.08</v>
      </c>
      <c r="M4" s="37">
        <v>6469.83</v>
      </c>
      <c r="N4" s="11">
        <v>9461.08</v>
      </c>
      <c r="O4" s="37">
        <v>2262.34</v>
      </c>
      <c r="P4" s="11">
        <v>9461.08</v>
      </c>
      <c r="Q4" s="37">
        <v>9471</v>
      </c>
      <c r="R4" s="11">
        <v>9461.08</v>
      </c>
      <c r="S4" s="37">
        <v>11047.68</v>
      </c>
      <c r="T4" s="11">
        <v>9461.08</v>
      </c>
      <c r="U4" s="37">
        <v>12109.65</v>
      </c>
      <c r="V4" s="11">
        <v>9461.08</v>
      </c>
      <c r="W4" s="37">
        <v>1107.47</v>
      </c>
      <c r="X4" s="11">
        <v>9461.08</v>
      </c>
      <c r="Y4" s="37">
        <v>7166.2</v>
      </c>
      <c r="Z4" s="11">
        <v>9461.1200000000008</v>
      </c>
      <c r="AA4" s="37">
        <f>1201.43+149.14</f>
        <v>1350.5700000000002</v>
      </c>
      <c r="AB4" s="11">
        <v>9461.16</v>
      </c>
      <c r="AC4" s="37"/>
      <c r="AD4" s="11">
        <v>113533.18</v>
      </c>
      <c r="AE4" s="37">
        <f>+G4+I4+K4+M4+O4+Q4+S4+U4+W4+Y4+AA4+AC4</f>
        <v>74126.44</v>
      </c>
    </row>
    <row r="5" spans="1:31" s="9" customFormat="1" ht="19.7" customHeight="1" x14ac:dyDescent="0.2">
      <c r="A5" s="24" t="s">
        <v>16</v>
      </c>
      <c r="B5" s="10" t="s">
        <v>196</v>
      </c>
      <c r="C5" s="27" t="s">
        <v>257</v>
      </c>
      <c r="D5" s="10" t="s">
        <v>228</v>
      </c>
      <c r="E5" s="19">
        <v>75610.48</v>
      </c>
      <c r="F5" s="17">
        <v>6300.86</v>
      </c>
      <c r="G5" s="37">
        <v>872.25</v>
      </c>
      <c r="H5" s="11">
        <v>6300.86</v>
      </c>
      <c r="I5" s="37">
        <v>2020.65</v>
      </c>
      <c r="J5" s="11">
        <v>6300.86</v>
      </c>
      <c r="K5" s="37">
        <v>1030.1500000000001</v>
      </c>
      <c r="L5" s="11">
        <v>6300.86</v>
      </c>
      <c r="M5" s="37">
        <v>359.15</v>
      </c>
      <c r="N5" s="11">
        <v>6300.86</v>
      </c>
      <c r="O5" s="37">
        <v>612.16999999999996</v>
      </c>
      <c r="P5" s="11">
        <v>6300.86</v>
      </c>
      <c r="Q5" s="37">
        <v>800.16</v>
      </c>
      <c r="R5" s="11">
        <v>6300.86</v>
      </c>
      <c r="S5" s="37">
        <v>491.99</v>
      </c>
      <c r="T5" s="11">
        <v>6300.86</v>
      </c>
      <c r="U5" s="37">
        <v>726.55</v>
      </c>
      <c r="V5" s="11">
        <v>6300.86</v>
      </c>
      <c r="W5" s="37">
        <v>391.17</v>
      </c>
      <c r="X5" s="11">
        <v>6300.86</v>
      </c>
      <c r="Y5" s="37">
        <v>853.25</v>
      </c>
      <c r="Z5" s="11">
        <v>6300.86</v>
      </c>
      <c r="AA5" s="37">
        <f>658.02+146.77</f>
        <v>804.79</v>
      </c>
      <c r="AB5" s="11">
        <v>6301.02</v>
      </c>
      <c r="AC5" s="37">
        <v>442.67</v>
      </c>
      <c r="AD5" s="11">
        <v>75610.48</v>
      </c>
      <c r="AE5" s="37">
        <f t="shared" ref="AE5:AE36" si="0">+G5+I5+K5+M5+O5+Q5+S5+U5+W5+Y5+AA5+AC5</f>
        <v>9404.9499999999989</v>
      </c>
    </row>
    <row r="6" spans="1:31" s="9" customFormat="1" ht="19.7" customHeight="1" x14ac:dyDescent="0.2">
      <c r="A6" s="24" t="s">
        <v>16</v>
      </c>
      <c r="B6" s="10" t="s">
        <v>197</v>
      </c>
      <c r="C6" s="27" t="s">
        <v>258</v>
      </c>
      <c r="D6" s="10" t="s">
        <v>229</v>
      </c>
      <c r="E6" s="19">
        <v>40239.53</v>
      </c>
      <c r="F6" s="17">
        <v>3353.28</v>
      </c>
      <c r="G6" s="37">
        <v>432</v>
      </c>
      <c r="H6" s="11">
        <v>3353.28</v>
      </c>
      <c r="I6" s="37">
        <v>2363.1799999999998</v>
      </c>
      <c r="J6" s="11">
        <v>3353.28</v>
      </c>
      <c r="K6" s="37">
        <v>4173.5</v>
      </c>
      <c r="L6" s="11">
        <v>3353.28</v>
      </c>
      <c r="M6" s="37">
        <v>2936.85</v>
      </c>
      <c r="N6" s="11">
        <v>3353.28</v>
      </c>
      <c r="O6" s="37">
        <v>6472.29</v>
      </c>
      <c r="P6" s="11">
        <v>3353.28</v>
      </c>
      <c r="Q6" s="37">
        <v>3119.45</v>
      </c>
      <c r="R6" s="11">
        <v>3353.28</v>
      </c>
      <c r="S6" s="37">
        <v>8736.75</v>
      </c>
      <c r="T6" s="11">
        <v>3353.28</v>
      </c>
      <c r="U6" s="37">
        <v>6308.2</v>
      </c>
      <c r="V6" s="11">
        <v>3353.28</v>
      </c>
      <c r="W6" s="37">
        <v>2846.15</v>
      </c>
      <c r="X6" s="11">
        <f>3353.28+5683.35</f>
        <v>9036.630000000001</v>
      </c>
      <c r="Y6" s="37">
        <v>5683.35</v>
      </c>
      <c r="Z6" s="11">
        <f>3353.28+3211.02</f>
        <v>6564.3</v>
      </c>
      <c r="AA6" s="37">
        <v>3164.57</v>
      </c>
      <c r="AB6" s="11">
        <v>3353.45</v>
      </c>
      <c r="AC6" s="37"/>
      <c r="AD6" s="11">
        <v>40239.53</v>
      </c>
      <c r="AE6" s="37">
        <f t="shared" si="0"/>
        <v>46236.29</v>
      </c>
    </row>
    <row r="7" spans="1:31" s="9" customFormat="1" ht="19.7" customHeight="1" x14ac:dyDescent="0.2">
      <c r="A7" s="24" t="s">
        <v>16</v>
      </c>
      <c r="B7" s="10" t="s">
        <v>198</v>
      </c>
      <c r="C7" s="27" t="s">
        <v>278</v>
      </c>
      <c r="D7" s="10" t="s">
        <v>230</v>
      </c>
      <c r="E7" s="19">
        <v>3954778.75</v>
      </c>
      <c r="F7" s="17">
        <v>329564.84999999998</v>
      </c>
      <c r="G7" s="37">
        <v>177706.29</v>
      </c>
      <c r="H7" s="11">
        <v>329564.90000000002</v>
      </c>
      <c r="I7" s="37">
        <v>145629.13</v>
      </c>
      <c r="J7" s="11">
        <v>329564.90000000002</v>
      </c>
      <c r="K7" s="37">
        <v>536954.01</v>
      </c>
      <c r="L7" s="11">
        <v>329564.90000000002</v>
      </c>
      <c r="M7" s="37">
        <v>222493.83</v>
      </c>
      <c r="N7" s="11">
        <v>329564.90000000002</v>
      </c>
      <c r="O7" s="37">
        <v>488496.5</v>
      </c>
      <c r="P7" s="11">
        <v>329564.90000000002</v>
      </c>
      <c r="Q7" s="37">
        <v>153869.59</v>
      </c>
      <c r="R7" s="11">
        <v>329564.90000000002</v>
      </c>
      <c r="S7" s="37">
        <f>238335+158949.82</f>
        <v>397284.82</v>
      </c>
      <c r="T7" s="11">
        <v>329564.90000000002</v>
      </c>
      <c r="U7" s="37">
        <f>386188.83+4970</f>
        <v>391158.83</v>
      </c>
      <c r="V7" s="11">
        <v>329564.90000000002</v>
      </c>
      <c r="W7" s="37">
        <f>219232.54+2160</f>
        <v>221392.54</v>
      </c>
      <c r="X7" s="11">
        <v>329564.90000000002</v>
      </c>
      <c r="Y7" s="37">
        <v>350440.17</v>
      </c>
      <c r="Z7" s="11">
        <v>329564.90000000002</v>
      </c>
      <c r="AA7" s="37">
        <f>424434.69+164621.66</f>
        <v>589056.35</v>
      </c>
      <c r="AB7" s="11">
        <v>329564.90000000002</v>
      </c>
      <c r="AC7" s="37">
        <f>9646+16620.35</f>
        <v>26266.35</v>
      </c>
      <c r="AD7" s="11">
        <v>3954778.75</v>
      </c>
      <c r="AE7" s="37">
        <f t="shared" si="0"/>
        <v>3700748.41</v>
      </c>
    </row>
    <row r="8" spans="1:31" s="9" customFormat="1" ht="19.7" customHeight="1" x14ac:dyDescent="0.2">
      <c r="A8" s="24" t="s">
        <v>16</v>
      </c>
      <c r="B8" s="10" t="s">
        <v>199</v>
      </c>
      <c r="C8" s="27" t="s">
        <v>259</v>
      </c>
      <c r="D8" s="10" t="s">
        <v>231</v>
      </c>
      <c r="E8" s="19">
        <v>227326.32</v>
      </c>
      <c r="F8" s="17">
        <v>18943.84</v>
      </c>
      <c r="G8" s="37">
        <v>545.14</v>
      </c>
      <c r="H8" s="11">
        <v>18943.84</v>
      </c>
      <c r="I8" s="37">
        <v>9766.4500000000007</v>
      </c>
      <c r="J8" s="11">
        <v>18943.84</v>
      </c>
      <c r="K8" s="37">
        <v>8084.93</v>
      </c>
      <c r="L8" s="11">
        <v>18943.84</v>
      </c>
      <c r="M8" s="37">
        <v>13415.53</v>
      </c>
      <c r="N8" s="11">
        <v>18943.84</v>
      </c>
      <c r="O8" s="37">
        <v>17525.599999999999</v>
      </c>
      <c r="P8" s="11">
        <v>18943.84</v>
      </c>
      <c r="Q8" s="37">
        <v>12104.98</v>
      </c>
      <c r="R8" s="11">
        <v>18943.84</v>
      </c>
      <c r="S8" s="37">
        <v>3020.21</v>
      </c>
      <c r="T8" s="11">
        <v>18943.84</v>
      </c>
      <c r="U8" s="37">
        <v>3316.81</v>
      </c>
      <c r="V8" s="11">
        <v>18943.84</v>
      </c>
      <c r="W8" s="37">
        <v>4393.55</v>
      </c>
      <c r="X8" s="11">
        <v>18943.84</v>
      </c>
      <c r="Y8" s="37">
        <v>2699.41</v>
      </c>
      <c r="Z8" s="11">
        <v>18943.84</v>
      </c>
      <c r="AA8" s="37">
        <f>77462.46+19239.41</f>
        <v>96701.87000000001</v>
      </c>
      <c r="AB8" s="11">
        <v>18944.080000000002</v>
      </c>
      <c r="AC8" s="37">
        <v>1903.14</v>
      </c>
      <c r="AD8" s="11">
        <v>227326.32</v>
      </c>
      <c r="AE8" s="37">
        <f t="shared" si="0"/>
        <v>173477.62000000005</v>
      </c>
    </row>
    <row r="9" spans="1:31" s="9" customFormat="1" ht="19.7" customHeight="1" x14ac:dyDescent="0.2">
      <c r="A9" s="24" t="s">
        <v>16</v>
      </c>
      <c r="B9" s="10" t="s">
        <v>200</v>
      </c>
      <c r="C9" s="27" t="s">
        <v>260</v>
      </c>
      <c r="D9" s="10" t="s">
        <v>232</v>
      </c>
      <c r="E9" s="19">
        <v>4691.43</v>
      </c>
      <c r="F9" s="17">
        <v>1172.8499999999999</v>
      </c>
      <c r="G9" s="37">
        <v>1250</v>
      </c>
      <c r="H9" s="11">
        <v>1172.8499999999999</v>
      </c>
      <c r="I9" s="37"/>
      <c r="J9" s="11">
        <v>0</v>
      </c>
      <c r="K9" s="37"/>
      <c r="L9" s="11">
        <v>0</v>
      </c>
      <c r="M9" s="37"/>
      <c r="N9" s="11">
        <v>1172.8499999999999</v>
      </c>
      <c r="O9" s="37"/>
      <c r="P9" s="11">
        <v>1172.8800000000001</v>
      </c>
      <c r="Q9" s="37"/>
      <c r="R9" s="11">
        <v>0</v>
      </c>
      <c r="S9" s="37"/>
      <c r="T9" s="11">
        <v>0</v>
      </c>
      <c r="U9" s="37"/>
      <c r="V9" s="11">
        <v>0</v>
      </c>
      <c r="W9" s="37"/>
      <c r="X9" s="11">
        <v>0</v>
      </c>
      <c r="Y9" s="37"/>
      <c r="Z9" s="11">
        <v>0</v>
      </c>
      <c r="AA9" s="37"/>
      <c r="AB9" s="11">
        <v>0</v>
      </c>
      <c r="AC9" s="37"/>
      <c r="AD9" s="11">
        <v>4691.43</v>
      </c>
      <c r="AE9" s="37">
        <f t="shared" si="0"/>
        <v>1250</v>
      </c>
    </row>
    <row r="10" spans="1:31" s="9" customFormat="1" ht="19.7" customHeight="1" x14ac:dyDescent="0.2">
      <c r="A10" s="24" t="s">
        <v>16</v>
      </c>
      <c r="B10" s="10" t="s">
        <v>201</v>
      </c>
      <c r="C10" s="27" t="s">
        <v>263</v>
      </c>
      <c r="D10" s="9" t="s">
        <v>233</v>
      </c>
      <c r="E10" s="19">
        <v>41263.83</v>
      </c>
      <c r="F10" s="17">
        <v>3438.64</v>
      </c>
      <c r="G10" s="37">
        <v>0</v>
      </c>
      <c r="H10" s="11">
        <v>3438.64</v>
      </c>
      <c r="I10" s="37">
        <v>5311.81</v>
      </c>
      <c r="J10" s="11">
        <v>3438.64</v>
      </c>
      <c r="K10" s="37">
        <v>2100</v>
      </c>
      <c r="L10" s="11">
        <v>3438.64</v>
      </c>
      <c r="M10" s="37">
        <v>0</v>
      </c>
      <c r="N10" s="11">
        <v>3438.64</v>
      </c>
      <c r="O10" s="37">
        <v>4145.18</v>
      </c>
      <c r="P10" s="11">
        <v>3438.64</v>
      </c>
      <c r="Q10" s="37">
        <v>6293.45</v>
      </c>
      <c r="R10" s="11">
        <v>3438.64</v>
      </c>
      <c r="S10" s="37">
        <v>282.76</v>
      </c>
      <c r="T10" s="11">
        <v>3438.64</v>
      </c>
      <c r="U10" s="37">
        <v>1603.48</v>
      </c>
      <c r="V10" s="11">
        <v>3438.64</v>
      </c>
      <c r="W10" s="37">
        <v>-6729.56</v>
      </c>
      <c r="X10" s="11">
        <v>3438.64</v>
      </c>
      <c r="Y10" s="37">
        <v>707.62</v>
      </c>
      <c r="Z10" s="11">
        <v>3438.64</v>
      </c>
      <c r="AA10" s="37"/>
      <c r="AB10" s="11">
        <v>3438.79</v>
      </c>
      <c r="AC10" s="37"/>
      <c r="AD10" s="11">
        <v>41263.83</v>
      </c>
      <c r="AE10" s="37">
        <f t="shared" si="0"/>
        <v>13714.74</v>
      </c>
    </row>
    <row r="11" spans="1:31" s="9" customFormat="1" ht="19.7" customHeight="1" x14ac:dyDescent="0.2">
      <c r="A11" s="24" t="s">
        <v>16</v>
      </c>
      <c r="B11" s="10" t="s">
        <v>202</v>
      </c>
      <c r="C11" s="27" t="s">
        <v>261</v>
      </c>
      <c r="D11" s="10" t="s">
        <v>234</v>
      </c>
      <c r="E11" s="19">
        <v>49572.959999999999</v>
      </c>
      <c r="F11" s="17">
        <v>4131.08</v>
      </c>
      <c r="G11" s="37">
        <v>1152.5899999999999</v>
      </c>
      <c r="H11" s="11">
        <v>4131.08</v>
      </c>
      <c r="I11" s="37">
        <v>2125.87</v>
      </c>
      <c r="J11" s="11">
        <v>4131.08</v>
      </c>
      <c r="K11" s="37">
        <v>430.17</v>
      </c>
      <c r="L11" s="11">
        <v>4131.08</v>
      </c>
      <c r="M11" s="37">
        <v>0</v>
      </c>
      <c r="N11" s="11">
        <v>0</v>
      </c>
      <c r="O11" s="37">
        <v>0</v>
      </c>
      <c r="P11" s="11">
        <v>4131.08</v>
      </c>
      <c r="Q11" s="37">
        <v>0</v>
      </c>
      <c r="R11" s="11">
        <v>4131.08</v>
      </c>
      <c r="S11" s="37">
        <v>0</v>
      </c>
      <c r="T11" s="11">
        <v>4131.08</v>
      </c>
      <c r="U11" s="37">
        <v>1496.55</v>
      </c>
      <c r="V11" s="11">
        <v>4131.08</v>
      </c>
      <c r="W11" s="37"/>
      <c r="X11" s="11">
        <v>4131.08</v>
      </c>
      <c r="Y11" s="37">
        <v>171.55</v>
      </c>
      <c r="Z11" s="11">
        <v>4131.08</v>
      </c>
      <c r="AA11" s="37"/>
      <c r="AB11" s="11">
        <v>4131.08</v>
      </c>
      <c r="AC11" s="37"/>
      <c r="AD11" s="11">
        <v>49572.959999999999</v>
      </c>
      <c r="AE11" s="37">
        <f t="shared" si="0"/>
        <v>5376.7300000000005</v>
      </c>
    </row>
    <row r="12" spans="1:31" s="9" customFormat="1" ht="19.7" customHeight="1" x14ac:dyDescent="0.2">
      <c r="A12" s="24" t="s">
        <v>16</v>
      </c>
      <c r="B12" s="10" t="s">
        <v>203</v>
      </c>
      <c r="C12" s="27" t="s">
        <v>262</v>
      </c>
      <c r="D12" s="10" t="s">
        <v>235</v>
      </c>
      <c r="E12" s="19">
        <v>168110.34</v>
      </c>
      <c r="F12" s="17">
        <v>14009.19</v>
      </c>
      <c r="G12" s="37">
        <v>0</v>
      </c>
      <c r="H12" s="11">
        <v>14009.19</v>
      </c>
      <c r="I12" s="37">
        <v>659.48</v>
      </c>
      <c r="J12" s="11">
        <v>14009.19</v>
      </c>
      <c r="K12" s="37">
        <v>23724.37</v>
      </c>
      <c r="L12" s="11">
        <v>14009.19</v>
      </c>
      <c r="M12" s="37">
        <v>22646.55</v>
      </c>
      <c r="N12" s="11">
        <v>14009.19</v>
      </c>
      <c r="O12" s="37">
        <v>35294.9</v>
      </c>
      <c r="P12" s="11">
        <v>14009.19</v>
      </c>
      <c r="Q12" s="37">
        <v>112.07</v>
      </c>
      <c r="R12" s="11">
        <v>14009.19</v>
      </c>
      <c r="S12" s="37">
        <v>4438.8</v>
      </c>
      <c r="T12" s="11">
        <v>14009.19</v>
      </c>
      <c r="U12" s="37">
        <v>9121.0300000000007</v>
      </c>
      <c r="V12" s="11">
        <v>14009.19</v>
      </c>
      <c r="W12" s="37">
        <v>-55724.79</v>
      </c>
      <c r="X12" s="11">
        <v>14009.19</v>
      </c>
      <c r="Y12" s="37">
        <v>450</v>
      </c>
      <c r="Z12" s="11">
        <v>14009.19</v>
      </c>
      <c r="AA12" s="37"/>
      <c r="AB12" s="11">
        <v>14009.25</v>
      </c>
      <c r="AC12" s="37"/>
      <c r="AD12" s="11">
        <v>168110.34</v>
      </c>
      <c r="AE12" s="37">
        <f t="shared" si="0"/>
        <v>40722.409999999996</v>
      </c>
    </row>
    <row r="13" spans="1:31" s="9" customFormat="1" ht="19.7" customHeight="1" x14ac:dyDescent="0.2">
      <c r="A13" s="24" t="s">
        <v>16</v>
      </c>
      <c r="B13" s="10" t="s">
        <v>204</v>
      </c>
      <c r="C13" s="27" t="s">
        <v>264</v>
      </c>
      <c r="D13" s="10" t="s">
        <v>236</v>
      </c>
      <c r="E13" s="19">
        <v>58955.82</v>
      </c>
      <c r="F13" s="17">
        <v>4912.9799999999996</v>
      </c>
      <c r="G13" s="37">
        <v>866.99</v>
      </c>
      <c r="H13" s="11">
        <v>4912.9799999999996</v>
      </c>
      <c r="I13" s="37">
        <v>4910.12</v>
      </c>
      <c r="J13" s="11">
        <v>4912.9799999999996</v>
      </c>
      <c r="K13" s="37">
        <v>4058</v>
      </c>
      <c r="L13" s="11">
        <v>4912.9799999999996</v>
      </c>
      <c r="M13" s="37">
        <v>1099.01</v>
      </c>
      <c r="N13" s="11">
        <v>4912.9799999999996</v>
      </c>
      <c r="O13" s="37">
        <v>3247.41</v>
      </c>
      <c r="P13" s="11">
        <v>4912.9799999999996</v>
      </c>
      <c r="Q13" s="37">
        <v>1031.06</v>
      </c>
      <c r="R13" s="11">
        <v>4912.9799999999996</v>
      </c>
      <c r="S13" s="37">
        <v>7519.57</v>
      </c>
      <c r="T13" s="11">
        <v>4912.9799999999996</v>
      </c>
      <c r="U13" s="37">
        <v>1289.68</v>
      </c>
      <c r="V13" s="11">
        <v>4912.9799999999996</v>
      </c>
      <c r="W13" s="37">
        <v>8233.48</v>
      </c>
      <c r="X13" s="11">
        <v>4912.9799999999996</v>
      </c>
      <c r="Y13" s="37">
        <v>0</v>
      </c>
      <c r="Z13" s="11">
        <v>4912.9799999999996</v>
      </c>
      <c r="AA13" s="37">
        <v>1188.78</v>
      </c>
      <c r="AB13" s="11">
        <v>4913.04</v>
      </c>
      <c r="AC13" s="37">
        <v>0</v>
      </c>
      <c r="AD13" s="11">
        <v>58955.82</v>
      </c>
      <c r="AE13" s="37">
        <f t="shared" si="0"/>
        <v>33444.1</v>
      </c>
    </row>
    <row r="14" spans="1:31" s="9" customFormat="1" ht="19.7" customHeight="1" x14ac:dyDescent="0.2">
      <c r="A14" s="24" t="s">
        <v>16</v>
      </c>
      <c r="B14" s="10" t="s">
        <v>205</v>
      </c>
      <c r="C14" s="27" t="s">
        <v>265</v>
      </c>
      <c r="D14" s="9" t="s">
        <v>237</v>
      </c>
      <c r="E14" s="19">
        <v>63334.53</v>
      </c>
      <c r="F14" s="17">
        <v>5277.87</v>
      </c>
      <c r="G14" s="37">
        <v>6509.3</v>
      </c>
      <c r="H14" s="11">
        <v>5277.87</v>
      </c>
      <c r="I14" s="37">
        <v>8672.8700000000008</v>
      </c>
      <c r="J14" s="11">
        <v>5277.87</v>
      </c>
      <c r="K14" s="37">
        <v>8077.64</v>
      </c>
      <c r="L14" s="11">
        <v>5277.87</v>
      </c>
      <c r="M14" s="37">
        <v>517.24</v>
      </c>
      <c r="N14" s="11">
        <v>5277.87</v>
      </c>
      <c r="O14" s="37">
        <v>2614.79</v>
      </c>
      <c r="P14" s="11">
        <v>5277.87</v>
      </c>
      <c r="Q14" s="37">
        <v>0</v>
      </c>
      <c r="R14" s="11">
        <v>5277.87</v>
      </c>
      <c r="S14" s="37">
        <v>114.69</v>
      </c>
      <c r="T14" s="11">
        <v>5277.87</v>
      </c>
      <c r="U14" s="37">
        <v>229.38</v>
      </c>
      <c r="V14" s="11">
        <v>5277.87</v>
      </c>
      <c r="W14" s="37">
        <v>0</v>
      </c>
      <c r="X14" s="11">
        <v>5277.87</v>
      </c>
      <c r="Y14" s="37">
        <v>127.05</v>
      </c>
      <c r="Z14" s="11">
        <v>5277.87</v>
      </c>
      <c r="AA14" s="37">
        <f>287.1+684.48</f>
        <v>971.58</v>
      </c>
      <c r="AB14" s="11">
        <v>5277.96</v>
      </c>
      <c r="AC14" s="37">
        <v>811.53</v>
      </c>
      <c r="AD14" s="11">
        <v>63334.53</v>
      </c>
      <c r="AE14" s="37">
        <f t="shared" si="0"/>
        <v>28646.070000000003</v>
      </c>
    </row>
    <row r="15" spans="1:31" s="9" customFormat="1" ht="19.7" customHeight="1" x14ac:dyDescent="0.2">
      <c r="A15" s="24" t="s">
        <v>16</v>
      </c>
      <c r="B15" s="10" t="s">
        <v>206</v>
      </c>
      <c r="C15" s="27" t="s">
        <v>266</v>
      </c>
      <c r="D15" s="9" t="s">
        <v>238</v>
      </c>
      <c r="E15" s="19">
        <v>17514.68</v>
      </c>
      <c r="F15" s="17">
        <v>1459.55</v>
      </c>
      <c r="G15" s="37">
        <v>797.79</v>
      </c>
      <c r="H15" s="11">
        <v>1459.55</v>
      </c>
      <c r="I15" s="37">
        <v>1262.1300000000001</v>
      </c>
      <c r="J15" s="11">
        <v>1459.55</v>
      </c>
      <c r="K15" s="37">
        <v>811.6</v>
      </c>
      <c r="L15" s="11">
        <v>1459.55</v>
      </c>
      <c r="M15" s="37">
        <v>811.7</v>
      </c>
      <c r="N15" s="11">
        <v>1459.55</v>
      </c>
      <c r="O15" s="37">
        <v>404.5</v>
      </c>
      <c r="P15" s="11">
        <v>1459.55</v>
      </c>
      <c r="Q15" s="37">
        <v>842.12</v>
      </c>
      <c r="R15" s="11">
        <v>1459.55</v>
      </c>
      <c r="S15" s="37">
        <v>1331.22</v>
      </c>
      <c r="T15" s="11">
        <v>1459.55</v>
      </c>
      <c r="U15" s="37">
        <v>412.04</v>
      </c>
      <c r="V15" s="11">
        <v>1459.55</v>
      </c>
      <c r="W15" s="37">
        <v>0</v>
      </c>
      <c r="X15" s="11">
        <v>1459.55</v>
      </c>
      <c r="Y15" s="37">
        <v>415.57</v>
      </c>
      <c r="Z15" s="11">
        <v>1459.55</v>
      </c>
      <c r="AA15" s="37">
        <f>3870.43+838.37</f>
        <v>4708.8</v>
      </c>
      <c r="AB15" s="11">
        <v>1459.63</v>
      </c>
      <c r="AC15" s="37">
        <v>421.7</v>
      </c>
      <c r="AD15" s="11">
        <v>17514.68</v>
      </c>
      <c r="AE15" s="37">
        <f t="shared" si="0"/>
        <v>12219.170000000002</v>
      </c>
    </row>
    <row r="16" spans="1:31" s="9" customFormat="1" ht="19.7" customHeight="1" x14ac:dyDescent="0.2">
      <c r="A16" s="42" t="s">
        <v>16</v>
      </c>
      <c r="B16" s="43" t="s">
        <v>207</v>
      </c>
      <c r="C16" s="44" t="s">
        <v>267</v>
      </c>
      <c r="D16" s="45" t="s">
        <v>301</v>
      </c>
      <c r="E16" s="46">
        <v>3699.98</v>
      </c>
      <c r="F16" s="37">
        <v>308.33</v>
      </c>
      <c r="G16" s="37">
        <v>0</v>
      </c>
      <c r="H16" s="47">
        <v>308.33</v>
      </c>
      <c r="I16" s="37"/>
      <c r="J16" s="47">
        <v>308.33</v>
      </c>
      <c r="K16" s="37"/>
      <c r="L16" s="47">
        <v>308.33</v>
      </c>
      <c r="M16" s="37"/>
      <c r="N16" s="47">
        <v>308.33</v>
      </c>
      <c r="O16" s="37"/>
      <c r="P16" s="47">
        <v>308.33</v>
      </c>
      <c r="Q16" s="37"/>
      <c r="R16" s="47">
        <v>308.33</v>
      </c>
      <c r="S16" s="37"/>
      <c r="T16" s="47">
        <v>308.33</v>
      </c>
      <c r="U16" s="37"/>
      <c r="V16" s="47">
        <v>308.33</v>
      </c>
      <c r="W16" s="37"/>
      <c r="X16" s="47">
        <v>308.33</v>
      </c>
      <c r="Y16" s="37"/>
      <c r="Z16" s="47">
        <v>308.33</v>
      </c>
      <c r="AA16" s="37"/>
      <c r="AB16" s="47">
        <v>308.35000000000002</v>
      </c>
      <c r="AC16" s="37"/>
      <c r="AD16" s="47">
        <v>3699.98</v>
      </c>
      <c r="AE16" s="37">
        <f t="shared" si="0"/>
        <v>0</v>
      </c>
    </row>
    <row r="17" spans="1:31" s="9" customFormat="1" ht="19.7" customHeight="1" x14ac:dyDescent="0.2">
      <c r="A17" s="24" t="s">
        <v>16</v>
      </c>
      <c r="B17" s="10" t="s">
        <v>208</v>
      </c>
      <c r="C17" s="27" t="s">
        <v>268</v>
      </c>
      <c r="D17" s="10" t="s">
        <v>239</v>
      </c>
      <c r="E17" s="19">
        <v>116598</v>
      </c>
      <c r="F17" s="17">
        <v>9716.5</v>
      </c>
      <c r="G17" s="37">
        <v>1546.3</v>
      </c>
      <c r="H17" s="11">
        <v>9716.5</v>
      </c>
      <c r="I17" s="37">
        <v>33889.67</v>
      </c>
      <c r="J17" s="11">
        <v>9716.5</v>
      </c>
      <c r="K17" s="37">
        <v>7224.13</v>
      </c>
      <c r="L17" s="11">
        <v>9716.5</v>
      </c>
      <c r="M17" s="37">
        <v>2008.62</v>
      </c>
      <c r="N17" s="11">
        <v>9716.5</v>
      </c>
      <c r="O17" s="37">
        <v>26181.040000000001</v>
      </c>
      <c r="P17" s="11">
        <v>9716.5</v>
      </c>
      <c r="Q17" s="37">
        <v>21344.07</v>
      </c>
      <c r="R17" s="11">
        <v>9716.5</v>
      </c>
      <c r="S17" s="37">
        <v>129.31</v>
      </c>
      <c r="T17" s="11">
        <v>9716.5</v>
      </c>
      <c r="U17" s="37">
        <v>4068.11</v>
      </c>
      <c r="V17" s="11">
        <v>9716.5</v>
      </c>
      <c r="W17" s="37">
        <v>0</v>
      </c>
      <c r="X17" s="11">
        <v>9716.5</v>
      </c>
      <c r="Y17" s="37">
        <v>3687.27</v>
      </c>
      <c r="Z17" s="11">
        <v>9716.5</v>
      </c>
      <c r="AA17" s="37">
        <v>11885.34</v>
      </c>
      <c r="AB17" s="11">
        <v>9716.5</v>
      </c>
      <c r="AC17" s="37">
        <v>0</v>
      </c>
      <c r="AD17" s="11">
        <v>116598</v>
      </c>
      <c r="AE17" s="37">
        <f t="shared" si="0"/>
        <v>111963.86000000002</v>
      </c>
    </row>
    <row r="18" spans="1:31" s="9" customFormat="1" ht="19.7" customHeight="1" x14ac:dyDescent="0.2">
      <c r="A18" s="24" t="s">
        <v>16</v>
      </c>
      <c r="B18" s="10" t="s">
        <v>209</v>
      </c>
      <c r="C18" s="27" t="s">
        <v>269</v>
      </c>
      <c r="D18" s="10" t="s">
        <v>240</v>
      </c>
      <c r="E18" s="19">
        <v>23457.89</v>
      </c>
      <c r="F18" s="17">
        <v>1954.89</v>
      </c>
      <c r="G18" s="37">
        <v>1450</v>
      </c>
      <c r="H18" s="11">
        <v>1954.89</v>
      </c>
      <c r="I18" s="37">
        <v>1600</v>
      </c>
      <c r="J18" s="11">
        <v>1954.89</v>
      </c>
      <c r="K18" s="37">
        <v>1600</v>
      </c>
      <c r="L18" s="11">
        <v>1954.89</v>
      </c>
      <c r="M18" s="37">
        <v>1600</v>
      </c>
      <c r="N18" s="11">
        <v>1954.89</v>
      </c>
      <c r="O18" s="37">
        <v>1600</v>
      </c>
      <c r="P18" s="11">
        <v>1954.89</v>
      </c>
      <c r="Q18" s="37">
        <v>1600</v>
      </c>
      <c r="R18" s="11">
        <v>1954.89</v>
      </c>
      <c r="S18" s="37">
        <v>1600</v>
      </c>
      <c r="T18" s="11">
        <v>1954.89</v>
      </c>
      <c r="U18" s="37">
        <v>2096</v>
      </c>
      <c r="V18" s="11">
        <v>1954.89</v>
      </c>
      <c r="W18" s="37">
        <v>200</v>
      </c>
      <c r="X18" s="11">
        <v>1954.89</v>
      </c>
      <c r="Y18" s="37">
        <v>0</v>
      </c>
      <c r="Z18" s="11">
        <f>1954.89+3925.63</f>
        <v>5880.52</v>
      </c>
      <c r="AA18" s="37">
        <v>0</v>
      </c>
      <c r="AB18" s="11">
        <v>1954.1</v>
      </c>
      <c r="AC18" s="37">
        <v>0</v>
      </c>
      <c r="AD18" s="11">
        <v>23457.89</v>
      </c>
      <c r="AE18" s="37">
        <f t="shared" si="0"/>
        <v>13346</v>
      </c>
    </row>
    <row r="19" spans="1:31" s="9" customFormat="1" ht="19.7" customHeight="1" x14ac:dyDescent="0.2">
      <c r="A19" s="24" t="s">
        <v>16</v>
      </c>
      <c r="B19" s="10" t="s">
        <v>210</v>
      </c>
      <c r="C19" s="27" t="s">
        <v>270</v>
      </c>
      <c r="D19" s="10" t="s">
        <v>241</v>
      </c>
      <c r="E19" s="19">
        <v>34403.919999999998</v>
      </c>
      <c r="F19" s="17">
        <v>2866.99</v>
      </c>
      <c r="G19" s="37">
        <v>0</v>
      </c>
      <c r="H19" s="11">
        <v>2866.99</v>
      </c>
      <c r="I19" s="37">
        <v>0</v>
      </c>
      <c r="J19" s="11">
        <v>2866.99</v>
      </c>
      <c r="K19" s="37">
        <v>0</v>
      </c>
      <c r="L19" s="11">
        <v>2866.99</v>
      </c>
      <c r="M19" s="37">
        <v>0</v>
      </c>
      <c r="N19" s="11">
        <v>2866.99</v>
      </c>
      <c r="O19" s="37">
        <v>0</v>
      </c>
      <c r="P19" s="11">
        <v>2866.99</v>
      </c>
      <c r="Q19" s="37">
        <v>0</v>
      </c>
      <c r="R19" s="11">
        <v>2866.99</v>
      </c>
      <c r="S19" s="37">
        <v>0</v>
      </c>
      <c r="T19" s="11">
        <v>2866.99</v>
      </c>
      <c r="U19" s="37">
        <v>0</v>
      </c>
      <c r="V19" s="11">
        <v>2866.99</v>
      </c>
      <c r="W19" s="37">
        <v>0</v>
      </c>
      <c r="X19" s="11">
        <v>2324.6</v>
      </c>
      <c r="Y19" s="37">
        <v>0</v>
      </c>
      <c r="Z19" s="11">
        <v>2866.99</v>
      </c>
      <c r="AA19" s="37">
        <v>0</v>
      </c>
      <c r="AB19" s="11">
        <v>3409.42</v>
      </c>
      <c r="AC19" s="37">
        <v>0</v>
      </c>
      <c r="AD19" s="11">
        <v>34403.919999999998</v>
      </c>
      <c r="AE19" s="37">
        <f t="shared" si="0"/>
        <v>0</v>
      </c>
    </row>
    <row r="20" spans="1:31" s="9" customFormat="1" ht="19.7" customHeight="1" x14ac:dyDescent="0.2">
      <c r="A20" s="24" t="s">
        <v>16</v>
      </c>
      <c r="B20" s="10" t="s">
        <v>211</v>
      </c>
      <c r="C20" s="27" t="s">
        <v>279</v>
      </c>
      <c r="D20" s="9" t="s">
        <v>242</v>
      </c>
      <c r="E20" s="19">
        <v>57861.51</v>
      </c>
      <c r="F20" s="17">
        <v>4821.79</v>
      </c>
      <c r="G20" s="37"/>
      <c r="H20" s="11">
        <v>4821.79</v>
      </c>
      <c r="I20" s="37"/>
      <c r="J20" s="11">
        <v>4821.79</v>
      </c>
      <c r="K20" s="37"/>
      <c r="L20" s="11">
        <v>4821.79</v>
      </c>
      <c r="M20" s="37"/>
      <c r="N20" s="11">
        <v>4821.79</v>
      </c>
      <c r="O20" s="37">
        <v>8615.49</v>
      </c>
      <c r="P20" s="11">
        <v>4821.79</v>
      </c>
      <c r="Q20" s="37"/>
      <c r="R20" s="11">
        <v>4821.79</v>
      </c>
      <c r="S20" s="37"/>
      <c r="T20" s="11">
        <v>4821.79</v>
      </c>
      <c r="U20" s="37"/>
      <c r="V20" s="11">
        <v>4821.79</v>
      </c>
      <c r="W20" s="37">
        <f>-8615.49+55662.59</f>
        <v>47047.1</v>
      </c>
      <c r="X20" s="11">
        <v>4821.79</v>
      </c>
      <c r="Y20" s="37">
        <v>0</v>
      </c>
      <c r="Z20" s="11">
        <v>4821.79</v>
      </c>
      <c r="AA20" s="37">
        <f>3772.78-1055.2</f>
        <v>2717.58</v>
      </c>
      <c r="AB20" s="11">
        <v>4821.82</v>
      </c>
      <c r="AC20" s="37"/>
      <c r="AD20" s="11">
        <v>57861.51</v>
      </c>
      <c r="AE20" s="37">
        <f t="shared" si="0"/>
        <v>58380.17</v>
      </c>
    </row>
    <row r="21" spans="1:31" s="9" customFormat="1" ht="19.7" customHeight="1" x14ac:dyDescent="0.2">
      <c r="A21" s="24" t="s">
        <v>16</v>
      </c>
      <c r="B21" s="10" t="s">
        <v>212</v>
      </c>
      <c r="C21" s="27" t="s">
        <v>271</v>
      </c>
      <c r="D21" s="10" t="s">
        <v>243</v>
      </c>
      <c r="E21" s="19">
        <v>15272.34</v>
      </c>
      <c r="F21" s="17">
        <v>1272.69</v>
      </c>
      <c r="G21" s="37">
        <v>0</v>
      </c>
      <c r="H21" s="11">
        <v>1272.69</v>
      </c>
      <c r="I21" s="37">
        <v>940</v>
      </c>
      <c r="J21" s="11">
        <v>1272.69</v>
      </c>
      <c r="K21" s="37">
        <v>1220.06</v>
      </c>
      <c r="L21" s="11">
        <v>1272.69</v>
      </c>
      <c r="M21" s="37">
        <v>340</v>
      </c>
      <c r="N21" s="11">
        <v>1272.69</v>
      </c>
      <c r="O21" s="37">
        <v>1518.36</v>
      </c>
      <c r="P21" s="11">
        <v>1272.69</v>
      </c>
      <c r="Q21" s="37">
        <v>1875</v>
      </c>
      <c r="R21" s="11">
        <v>1272.69</v>
      </c>
      <c r="S21" s="37">
        <v>1700</v>
      </c>
      <c r="T21" s="11">
        <v>1272.69</v>
      </c>
      <c r="U21" s="37">
        <v>910</v>
      </c>
      <c r="V21" s="11">
        <v>1272.69</v>
      </c>
      <c r="W21" s="37">
        <v>600</v>
      </c>
      <c r="X21" s="11">
        <f>1272.69</f>
        <v>1272.69</v>
      </c>
      <c r="Y21" s="37">
        <v>430</v>
      </c>
      <c r="Z21" s="11">
        <v>1272.69</v>
      </c>
      <c r="AA21" s="37">
        <v>0</v>
      </c>
      <c r="AB21" s="11">
        <v>1272.75</v>
      </c>
      <c r="AC21" s="37">
        <v>170</v>
      </c>
      <c r="AD21" s="11">
        <v>15272.34</v>
      </c>
      <c r="AE21" s="37">
        <f t="shared" si="0"/>
        <v>9703.42</v>
      </c>
    </row>
    <row r="22" spans="1:31" s="9" customFormat="1" ht="19.7" customHeight="1" x14ac:dyDescent="0.2">
      <c r="A22" s="24" t="s">
        <v>16</v>
      </c>
      <c r="B22" s="10" t="s">
        <v>213</v>
      </c>
      <c r="C22" s="27" t="s">
        <v>272</v>
      </c>
      <c r="D22" s="10" t="s">
        <v>244</v>
      </c>
      <c r="E22" s="19">
        <v>306690.08</v>
      </c>
      <c r="F22" s="17">
        <v>25557.5</v>
      </c>
      <c r="G22" s="37">
        <v>14088.29</v>
      </c>
      <c r="H22" s="11">
        <v>25557.5</v>
      </c>
      <c r="I22" s="37">
        <v>16480.18</v>
      </c>
      <c r="J22" s="11">
        <v>25557.5</v>
      </c>
      <c r="K22" s="37">
        <v>17954.080000000002</v>
      </c>
      <c r="L22" s="11">
        <v>25557.5</v>
      </c>
      <c r="M22" s="37">
        <v>19490.599999999999</v>
      </c>
      <c r="N22" s="11">
        <v>25557.5</v>
      </c>
      <c r="O22" s="37">
        <v>20158.68</v>
      </c>
      <c r="P22" s="11">
        <v>25557.5</v>
      </c>
      <c r="Q22" s="37">
        <v>19235.060000000001</v>
      </c>
      <c r="R22" s="11">
        <v>25557.5</v>
      </c>
      <c r="S22" s="37">
        <v>18673.61</v>
      </c>
      <c r="T22" s="11">
        <v>25557.5</v>
      </c>
      <c r="U22" s="37">
        <v>16523.88</v>
      </c>
      <c r="V22" s="11">
        <v>25557.5</v>
      </c>
      <c r="W22" s="37">
        <v>14141.82</v>
      </c>
      <c r="X22" s="11">
        <v>25557.5</v>
      </c>
      <c r="Y22" s="37">
        <v>18514.04</v>
      </c>
      <c r="Z22" s="11">
        <v>25557.5</v>
      </c>
      <c r="AA22" s="37">
        <v>20103.05</v>
      </c>
      <c r="AB22" s="11">
        <v>25557.58</v>
      </c>
      <c r="AC22" s="37">
        <v>0</v>
      </c>
      <c r="AD22" s="11">
        <v>306690.08</v>
      </c>
      <c r="AE22" s="37">
        <f t="shared" si="0"/>
        <v>195363.28999999998</v>
      </c>
    </row>
    <row r="23" spans="1:31" s="9" customFormat="1" ht="19.7" customHeight="1" x14ac:dyDescent="0.2">
      <c r="A23" s="24" t="s">
        <v>16</v>
      </c>
      <c r="B23" s="10" t="s">
        <v>214</v>
      </c>
      <c r="C23" s="27" t="s">
        <v>273</v>
      </c>
      <c r="D23" s="10" t="s">
        <v>245</v>
      </c>
      <c r="E23" s="19">
        <v>67244.08</v>
      </c>
      <c r="F23" s="17">
        <v>5603.67</v>
      </c>
      <c r="G23" s="37"/>
      <c r="H23" s="11">
        <v>5603.67</v>
      </c>
      <c r="I23" s="37"/>
      <c r="J23" s="11">
        <v>5603.67</v>
      </c>
      <c r="K23" s="37"/>
      <c r="L23" s="11">
        <v>5603.67</v>
      </c>
      <c r="M23" s="37"/>
      <c r="N23" s="11">
        <v>5603.67</v>
      </c>
      <c r="O23" s="37">
        <v>9137.07</v>
      </c>
      <c r="P23" s="11">
        <v>5603.67</v>
      </c>
      <c r="Q23" s="37"/>
      <c r="R23" s="11">
        <v>5603.67</v>
      </c>
      <c r="S23" s="37"/>
      <c r="T23" s="11">
        <v>5603.67</v>
      </c>
      <c r="U23" s="37"/>
      <c r="V23" s="11">
        <v>5603.67</v>
      </c>
      <c r="W23" s="37"/>
      <c r="X23" s="11">
        <v>5603.67</v>
      </c>
      <c r="Y23" s="37"/>
      <c r="Z23" s="11">
        <v>5603.67</v>
      </c>
      <c r="AA23" s="37"/>
      <c r="AB23" s="11">
        <v>5603.71</v>
      </c>
      <c r="AC23" s="37"/>
      <c r="AD23" s="11">
        <v>67244.08</v>
      </c>
      <c r="AE23" s="37">
        <f t="shared" si="0"/>
        <v>9137.07</v>
      </c>
    </row>
    <row r="24" spans="1:31" s="9" customFormat="1" ht="19.7" customHeight="1" x14ac:dyDescent="0.2">
      <c r="A24" s="24" t="s">
        <v>16</v>
      </c>
      <c r="B24" s="10" t="s">
        <v>215</v>
      </c>
      <c r="C24" s="27" t="s">
        <v>280</v>
      </c>
      <c r="D24" s="9" t="s">
        <v>246</v>
      </c>
      <c r="E24" s="19">
        <v>192443.05</v>
      </c>
      <c r="F24" s="17">
        <v>16036.92</v>
      </c>
      <c r="G24" s="37">
        <v>3618.81</v>
      </c>
      <c r="H24" s="11">
        <v>16036.92</v>
      </c>
      <c r="I24" s="37">
        <v>10338.48</v>
      </c>
      <c r="J24" s="11">
        <v>16036.92</v>
      </c>
      <c r="K24" s="37">
        <v>2708.93</v>
      </c>
      <c r="L24" s="11">
        <v>16036.92</v>
      </c>
      <c r="M24" s="37">
        <v>5013.28</v>
      </c>
      <c r="N24" s="11">
        <v>16036.92</v>
      </c>
      <c r="O24" s="37">
        <v>1254.7</v>
      </c>
      <c r="P24" s="11">
        <v>16036.92</v>
      </c>
      <c r="Q24" s="37">
        <f>9228.77+6183.27</f>
        <v>15412.04</v>
      </c>
      <c r="R24" s="11">
        <v>16036.92</v>
      </c>
      <c r="S24" s="37">
        <f>1564.66+4704.36</f>
        <v>6269.0199999999995</v>
      </c>
      <c r="T24" s="11">
        <v>16036.92</v>
      </c>
      <c r="U24" s="37">
        <v>69290.52</v>
      </c>
      <c r="V24" s="11">
        <v>16036.92</v>
      </c>
      <c r="W24" s="37">
        <f>-26236.699+73384.84</f>
        <v>47148.140999999996</v>
      </c>
      <c r="X24" s="11">
        <v>16036.92</v>
      </c>
      <c r="Y24" s="37">
        <v>900.46</v>
      </c>
      <c r="Z24" s="11">
        <v>16036.92</v>
      </c>
      <c r="AA24" s="37">
        <f>1349.32+5161.03</f>
        <v>6510.3499999999995</v>
      </c>
      <c r="AB24" s="11">
        <v>16036.93</v>
      </c>
      <c r="AC24" s="37">
        <v>0</v>
      </c>
      <c r="AD24" s="11">
        <v>192443.05</v>
      </c>
      <c r="AE24" s="37">
        <f t="shared" si="0"/>
        <v>168464.731</v>
      </c>
    </row>
    <row r="25" spans="1:31" s="9" customFormat="1" ht="19.7" customHeight="1" x14ac:dyDescent="0.2">
      <c r="A25" s="24" t="s">
        <v>16</v>
      </c>
      <c r="B25" s="10" t="s">
        <v>216</v>
      </c>
      <c r="C25" s="27" t="s">
        <v>281</v>
      </c>
      <c r="D25" s="12" t="s">
        <v>247</v>
      </c>
      <c r="E25" s="19">
        <v>389391.21</v>
      </c>
      <c r="F25" s="17">
        <v>32449.26</v>
      </c>
      <c r="G25" s="37">
        <v>26310</v>
      </c>
      <c r="H25" s="11">
        <v>32449.26</v>
      </c>
      <c r="I25" s="37">
        <v>9196.86</v>
      </c>
      <c r="J25" s="11">
        <v>32449.26</v>
      </c>
      <c r="K25" s="37">
        <v>21541.24</v>
      </c>
      <c r="L25" s="11">
        <v>32449.26</v>
      </c>
      <c r="M25" s="37">
        <v>9065.84</v>
      </c>
      <c r="N25" s="11">
        <v>32449.26</v>
      </c>
      <c r="O25" s="37">
        <v>40126.14</v>
      </c>
      <c r="P25" s="11">
        <v>32449.26</v>
      </c>
      <c r="Q25" s="37">
        <v>29038.34</v>
      </c>
      <c r="R25" s="11">
        <v>32449.26</v>
      </c>
      <c r="S25" s="37">
        <v>23829.93</v>
      </c>
      <c r="T25" s="11">
        <v>32449.26</v>
      </c>
      <c r="U25" s="37">
        <v>35962.26</v>
      </c>
      <c r="V25" s="11">
        <v>32449.26</v>
      </c>
      <c r="W25" s="37">
        <v>20931.37</v>
      </c>
      <c r="X25" s="11">
        <v>32449.26</v>
      </c>
      <c r="Y25" s="37">
        <v>24330.42</v>
      </c>
      <c r="Z25" s="11">
        <v>32449.26</v>
      </c>
      <c r="AA25" s="37">
        <v>32093.55</v>
      </c>
      <c r="AB25" s="11">
        <v>32449.35</v>
      </c>
      <c r="AC25" s="37">
        <v>0</v>
      </c>
      <c r="AD25" s="11">
        <v>389391.21</v>
      </c>
      <c r="AE25" s="37">
        <f t="shared" si="0"/>
        <v>272425.95</v>
      </c>
    </row>
    <row r="26" spans="1:31" s="9" customFormat="1" ht="19.7" customHeight="1" x14ac:dyDescent="0.2">
      <c r="A26" s="24" t="s">
        <v>16</v>
      </c>
      <c r="B26" s="10" t="s">
        <v>217</v>
      </c>
      <c r="C26" s="27" t="s">
        <v>274</v>
      </c>
      <c r="D26" s="10" t="s">
        <v>248</v>
      </c>
      <c r="E26" s="19">
        <v>335438.36</v>
      </c>
      <c r="F26" s="17">
        <v>27953.19</v>
      </c>
      <c r="G26" s="37">
        <v>11081.63</v>
      </c>
      <c r="H26" s="11">
        <v>27953.19</v>
      </c>
      <c r="I26" s="37">
        <v>10763.18</v>
      </c>
      <c r="J26" s="11">
        <v>27953.19</v>
      </c>
      <c r="K26" s="37">
        <v>21238.49</v>
      </c>
      <c r="L26" s="11">
        <v>27953.19</v>
      </c>
      <c r="M26" s="37">
        <v>24333</v>
      </c>
      <c r="N26" s="11">
        <v>27953.19</v>
      </c>
      <c r="O26" s="37">
        <v>20373.5</v>
      </c>
      <c r="P26" s="11">
        <v>27953.19</v>
      </c>
      <c r="Q26" s="37">
        <v>11518.5</v>
      </c>
      <c r="R26" s="11">
        <v>27953.19</v>
      </c>
      <c r="S26" s="37">
        <v>14200</v>
      </c>
      <c r="T26" s="11">
        <v>27953.19</v>
      </c>
      <c r="U26" s="37">
        <v>22278.2</v>
      </c>
      <c r="V26" s="11">
        <v>27953.19</v>
      </c>
      <c r="W26" s="37">
        <v>10385.52</v>
      </c>
      <c r="X26" s="11">
        <v>27953.19</v>
      </c>
      <c r="Y26" s="37">
        <v>11142.6</v>
      </c>
      <c r="Z26" s="11">
        <v>27953.19</v>
      </c>
      <c r="AA26" s="37">
        <v>11140.84</v>
      </c>
      <c r="AB26" s="11">
        <v>27953.27</v>
      </c>
      <c r="AC26" s="37">
        <v>0</v>
      </c>
      <c r="AD26" s="11">
        <v>335438.36</v>
      </c>
      <c r="AE26" s="37">
        <f t="shared" si="0"/>
        <v>168455.46</v>
      </c>
    </row>
    <row r="27" spans="1:31" s="9" customFormat="1" ht="19.7" customHeight="1" x14ac:dyDescent="0.2">
      <c r="A27" s="24" t="s">
        <v>16</v>
      </c>
      <c r="B27" s="10" t="s">
        <v>218</v>
      </c>
      <c r="C27" s="27" t="s">
        <v>275</v>
      </c>
      <c r="D27" s="10" t="s">
        <v>249</v>
      </c>
      <c r="E27" s="19">
        <v>26428.38</v>
      </c>
      <c r="F27" s="17">
        <v>2202.36</v>
      </c>
      <c r="G27" s="37">
        <v>1160</v>
      </c>
      <c r="H27" s="11">
        <v>2202.36</v>
      </c>
      <c r="I27" s="37">
        <v>1160</v>
      </c>
      <c r="J27" s="11">
        <v>2202.36</v>
      </c>
      <c r="K27" s="37">
        <v>1160</v>
      </c>
      <c r="L27" s="11">
        <v>2202.36</v>
      </c>
      <c r="M27" s="37">
        <v>1160</v>
      </c>
      <c r="N27" s="11">
        <v>2202.36</v>
      </c>
      <c r="O27" s="37">
        <v>1160</v>
      </c>
      <c r="P27" s="11">
        <v>2202.36</v>
      </c>
      <c r="Q27" s="37">
        <v>1160</v>
      </c>
      <c r="R27" s="11">
        <v>2202.36</v>
      </c>
      <c r="S27" s="37">
        <v>1160</v>
      </c>
      <c r="T27" s="11">
        <v>2202.36</v>
      </c>
      <c r="U27" s="37">
        <v>1160</v>
      </c>
      <c r="V27" s="11">
        <v>2202.36</v>
      </c>
      <c r="W27" s="37">
        <v>0</v>
      </c>
      <c r="X27" s="11">
        <v>2202.36</v>
      </c>
      <c r="Y27" s="37">
        <v>2320</v>
      </c>
      <c r="Z27" s="11">
        <v>2202.36</v>
      </c>
      <c r="AA27" s="37">
        <f>1160+260</f>
        <v>1420</v>
      </c>
      <c r="AB27" s="11">
        <v>2202.42</v>
      </c>
      <c r="AC27" s="37">
        <v>1160</v>
      </c>
      <c r="AD27" s="11">
        <v>26428.38</v>
      </c>
      <c r="AE27" s="37">
        <f t="shared" si="0"/>
        <v>14180</v>
      </c>
    </row>
    <row r="28" spans="1:31" s="9" customFormat="1" ht="19.7" customHeight="1" x14ac:dyDescent="0.2">
      <c r="A28" s="24" t="s">
        <v>16</v>
      </c>
      <c r="B28" s="10" t="s">
        <v>219</v>
      </c>
      <c r="C28" s="27" t="s">
        <v>282</v>
      </c>
      <c r="D28" s="9" t="s">
        <v>255</v>
      </c>
      <c r="E28" s="19">
        <v>469144.78</v>
      </c>
      <c r="F28" s="17">
        <v>39095.39</v>
      </c>
      <c r="G28" s="37">
        <v>3122.41</v>
      </c>
      <c r="H28" s="11">
        <v>39095.39</v>
      </c>
      <c r="I28" s="37">
        <v>12510.7</v>
      </c>
      <c r="J28" s="11">
        <v>39095.39</v>
      </c>
      <c r="K28" s="37">
        <v>20108</v>
      </c>
      <c r="L28" s="11">
        <v>39095.39</v>
      </c>
      <c r="M28" s="37">
        <v>22100</v>
      </c>
      <c r="N28" s="11">
        <v>39095.39</v>
      </c>
      <c r="O28" s="37">
        <v>47144.9</v>
      </c>
      <c r="P28" s="11">
        <v>39095.39</v>
      </c>
      <c r="Q28" s="37">
        <v>16691.330000000002</v>
      </c>
      <c r="R28" s="11">
        <v>39095.39</v>
      </c>
      <c r="S28" s="37">
        <v>0</v>
      </c>
      <c r="T28" s="11">
        <v>39095.39</v>
      </c>
      <c r="U28" s="37">
        <v>8970</v>
      </c>
      <c r="V28" s="11">
        <v>39095.39</v>
      </c>
      <c r="W28" s="37">
        <f>-93757.6+47338.67</f>
        <v>-46418.930000000008</v>
      </c>
      <c r="X28" s="11">
        <v>39095.39</v>
      </c>
      <c r="Y28" s="37">
        <v>38561.550000000003</v>
      </c>
      <c r="Z28" s="11">
        <v>39095.39</v>
      </c>
      <c r="AA28" s="37">
        <v>69600</v>
      </c>
      <c r="AB28" s="11">
        <v>39095.49</v>
      </c>
      <c r="AC28" s="37">
        <v>0</v>
      </c>
      <c r="AD28" s="11">
        <v>469144.78</v>
      </c>
      <c r="AE28" s="37">
        <f t="shared" si="0"/>
        <v>192389.96000000002</v>
      </c>
    </row>
    <row r="29" spans="1:31" s="9" customFormat="1" ht="19.7" customHeight="1" x14ac:dyDescent="0.2">
      <c r="A29" s="24" t="s">
        <v>16</v>
      </c>
      <c r="B29" s="10" t="s">
        <v>220</v>
      </c>
      <c r="C29" s="27" t="s">
        <v>283</v>
      </c>
      <c r="D29" s="9" t="s">
        <v>250</v>
      </c>
      <c r="E29" s="19">
        <v>139956.73000000001</v>
      </c>
      <c r="F29" s="17">
        <v>11663.06</v>
      </c>
      <c r="G29" s="37">
        <v>5600</v>
      </c>
      <c r="H29" s="11">
        <v>11663.06</v>
      </c>
      <c r="I29" s="37">
        <v>7823.75</v>
      </c>
      <c r="J29" s="11">
        <v>11663.06</v>
      </c>
      <c r="K29" s="37">
        <v>7823.75</v>
      </c>
      <c r="L29" s="11">
        <v>11663.06</v>
      </c>
      <c r="M29" s="37">
        <v>-585.75</v>
      </c>
      <c r="N29" s="11">
        <v>11663.06</v>
      </c>
      <c r="O29" s="37">
        <v>0</v>
      </c>
      <c r="P29" s="11">
        <v>11663.06</v>
      </c>
      <c r="Q29" s="37">
        <f>5354+74679.89</f>
        <v>80033.89</v>
      </c>
      <c r="R29" s="11">
        <v>11663.06</v>
      </c>
      <c r="S29" s="37">
        <v>152254.45000000001</v>
      </c>
      <c r="T29" s="11">
        <v>11663.06</v>
      </c>
      <c r="U29" s="37">
        <v>16830.599999999999</v>
      </c>
      <c r="V29" s="11">
        <v>11663.06</v>
      </c>
      <c r="W29" s="37">
        <f>-14396.64+310305.9</f>
        <v>295909.26</v>
      </c>
      <c r="X29" s="11">
        <v>11663.06</v>
      </c>
      <c r="Y29" s="37">
        <v>30091.23</v>
      </c>
      <c r="Z29" s="11">
        <v>11663.06</v>
      </c>
      <c r="AA29" s="37">
        <v>7352.27</v>
      </c>
      <c r="AB29" s="11">
        <v>11663.07</v>
      </c>
      <c r="AC29" s="37">
        <v>2400</v>
      </c>
      <c r="AD29" s="11">
        <v>139956.73000000001</v>
      </c>
      <c r="AE29" s="37">
        <f t="shared" si="0"/>
        <v>605533.44999999995</v>
      </c>
    </row>
    <row r="30" spans="1:31" s="9" customFormat="1" ht="19.7" customHeight="1" x14ac:dyDescent="0.2">
      <c r="A30" s="24" t="s">
        <v>16</v>
      </c>
      <c r="B30" s="10" t="s">
        <v>221</v>
      </c>
      <c r="C30" s="27" t="s">
        <v>276</v>
      </c>
      <c r="D30" s="10" t="s">
        <v>251</v>
      </c>
      <c r="E30" s="19">
        <v>62552.65</v>
      </c>
      <c r="F30" s="17">
        <v>5212.72</v>
      </c>
      <c r="G30" s="37">
        <v>8345.36</v>
      </c>
      <c r="H30" s="11">
        <v>5212.72</v>
      </c>
      <c r="I30" s="37">
        <v>4284.49</v>
      </c>
      <c r="J30" s="11">
        <v>5212.72</v>
      </c>
      <c r="K30" s="37">
        <v>5422.41</v>
      </c>
      <c r="L30" s="11">
        <v>5212.72</v>
      </c>
      <c r="M30" s="37">
        <v>4765.5200000000004</v>
      </c>
      <c r="N30" s="11">
        <v>5212.72</v>
      </c>
      <c r="O30" s="37">
        <v>0</v>
      </c>
      <c r="P30" s="11">
        <v>5212.72</v>
      </c>
      <c r="Q30" s="37">
        <v>3698.28</v>
      </c>
      <c r="R30" s="11">
        <v>5212.72</v>
      </c>
      <c r="S30" s="37">
        <v>4172.41</v>
      </c>
      <c r="T30" s="11">
        <v>5212.72</v>
      </c>
      <c r="U30" s="37">
        <v>5812.07</v>
      </c>
      <c r="V30" s="11">
        <v>5212.72</v>
      </c>
      <c r="W30" s="37">
        <v>-29142.26</v>
      </c>
      <c r="X30" s="11">
        <v>5212.72</v>
      </c>
      <c r="Y30" s="37"/>
      <c r="Z30" s="11">
        <v>5212.72</v>
      </c>
      <c r="AA30" s="37">
        <v>7353.45</v>
      </c>
      <c r="AB30" s="11">
        <v>5212.7299999999996</v>
      </c>
      <c r="AC30" s="37">
        <v>1578.76</v>
      </c>
      <c r="AD30" s="11">
        <v>62552.65</v>
      </c>
      <c r="AE30" s="37">
        <f t="shared" si="0"/>
        <v>16290.490000000003</v>
      </c>
    </row>
    <row r="31" spans="1:31" s="9" customFormat="1" ht="19.7" customHeight="1" x14ac:dyDescent="0.2">
      <c r="A31" s="24" t="s">
        <v>16</v>
      </c>
      <c r="B31" s="22" t="s">
        <v>256</v>
      </c>
      <c r="C31" s="27" t="s">
        <v>277</v>
      </c>
      <c r="D31" s="10" t="s">
        <v>252</v>
      </c>
      <c r="E31" s="19">
        <v>823505.14</v>
      </c>
      <c r="F31" s="17">
        <v>68625.42</v>
      </c>
      <c r="G31" s="37">
        <v>6124.3</v>
      </c>
      <c r="H31" s="11">
        <v>68625.42</v>
      </c>
      <c r="I31" s="37">
        <v>25458.05</v>
      </c>
      <c r="J31" s="11">
        <v>68625.42</v>
      </c>
      <c r="K31" s="37">
        <v>16637.52</v>
      </c>
      <c r="L31" s="11">
        <v>68625.42</v>
      </c>
      <c r="M31" s="37">
        <v>19103.32</v>
      </c>
      <c r="N31" s="11">
        <v>68625.42</v>
      </c>
      <c r="O31" s="37">
        <v>34865.230000000003</v>
      </c>
      <c r="P31" s="11">
        <v>68625.42</v>
      </c>
      <c r="Q31" s="37">
        <v>9158.7900000000009</v>
      </c>
      <c r="R31" s="11">
        <v>68625.42</v>
      </c>
      <c r="S31" s="37">
        <v>0</v>
      </c>
      <c r="T31" s="11">
        <v>68625.42</v>
      </c>
      <c r="U31" s="37">
        <v>0</v>
      </c>
      <c r="V31" s="11">
        <v>68625.42</v>
      </c>
      <c r="W31" s="37">
        <v>-73456.56</v>
      </c>
      <c r="X31" s="11">
        <v>68625.42</v>
      </c>
      <c r="Y31" s="37">
        <v>0</v>
      </c>
      <c r="Z31" s="11">
        <v>68625.42</v>
      </c>
      <c r="AA31" s="37">
        <f>140523.84+44054.67</f>
        <v>184578.51</v>
      </c>
      <c r="AB31" s="11">
        <v>68625.52</v>
      </c>
      <c r="AC31" s="37">
        <v>0</v>
      </c>
      <c r="AD31" s="11">
        <v>823505.14</v>
      </c>
      <c r="AE31" s="37">
        <f t="shared" si="0"/>
        <v>222469.16000000003</v>
      </c>
    </row>
    <row r="32" spans="1:31" s="9" customFormat="1" ht="19.7" customHeight="1" x14ac:dyDescent="0.2">
      <c r="A32" s="24" t="s">
        <v>16</v>
      </c>
      <c r="B32" s="10" t="s">
        <v>223</v>
      </c>
      <c r="C32" s="27" t="s">
        <v>284</v>
      </c>
      <c r="D32" s="9" t="s">
        <v>253</v>
      </c>
      <c r="E32" s="19">
        <v>198854.78</v>
      </c>
      <c r="F32" s="17">
        <v>16571.23</v>
      </c>
      <c r="G32" s="37">
        <v>0</v>
      </c>
      <c r="H32" s="11">
        <v>16571.23</v>
      </c>
      <c r="I32" s="37">
        <v>0</v>
      </c>
      <c r="J32" s="11">
        <v>16571.23</v>
      </c>
      <c r="K32" s="37">
        <v>52175.66</v>
      </c>
      <c r="L32" s="11">
        <v>16571.23</v>
      </c>
      <c r="M32" s="37">
        <v>38439.800000000003</v>
      </c>
      <c r="N32" s="11">
        <v>16571.23</v>
      </c>
      <c r="O32" s="37">
        <v>18618.21</v>
      </c>
      <c r="P32" s="11">
        <v>16571.23</v>
      </c>
      <c r="Q32" s="37">
        <v>34073.089999999997</v>
      </c>
      <c r="R32" s="11">
        <v>16571.23</v>
      </c>
      <c r="S32" s="37">
        <v>75022.490000000005</v>
      </c>
      <c r="T32" s="11">
        <v>16571.23</v>
      </c>
      <c r="U32" s="37">
        <v>24594.44</v>
      </c>
      <c r="V32" s="11">
        <v>16571.23</v>
      </c>
      <c r="W32" s="37">
        <v>17995.68</v>
      </c>
      <c r="X32" s="11">
        <v>16571.23</v>
      </c>
      <c r="Y32" s="37">
        <f>4223.17+5776.9</f>
        <v>10000.07</v>
      </c>
      <c r="Z32" s="11">
        <v>16571.23</v>
      </c>
      <c r="AA32" s="37">
        <v>28155</v>
      </c>
      <c r="AB32" s="11">
        <v>16571.25</v>
      </c>
      <c r="AC32" s="37">
        <v>0</v>
      </c>
      <c r="AD32" s="11">
        <v>198854.78</v>
      </c>
      <c r="AE32" s="37">
        <f t="shared" si="0"/>
        <v>299074.44</v>
      </c>
    </row>
    <row r="33" spans="1:31" s="9" customFormat="1" ht="19.7" customHeight="1" x14ac:dyDescent="0.2">
      <c r="A33" s="24" t="s">
        <v>16</v>
      </c>
      <c r="B33" s="10" t="s">
        <v>224</v>
      </c>
      <c r="C33" s="27" t="s">
        <v>285</v>
      </c>
      <c r="D33" s="9" t="s">
        <v>254</v>
      </c>
      <c r="E33" s="19">
        <v>375888.94</v>
      </c>
      <c r="F33" s="17">
        <v>31324.07</v>
      </c>
      <c r="G33" s="37">
        <v>28636.400000000001</v>
      </c>
      <c r="H33" s="11">
        <v>31324.07</v>
      </c>
      <c r="I33" s="37">
        <v>15210.76</v>
      </c>
      <c r="J33" s="11">
        <v>31324.07</v>
      </c>
      <c r="K33" s="37">
        <v>9694.43</v>
      </c>
      <c r="L33" s="11">
        <v>31324.07</v>
      </c>
      <c r="M33" s="37">
        <v>51488.88</v>
      </c>
      <c r="N33" s="11">
        <v>31324.07</v>
      </c>
      <c r="O33" s="37">
        <v>17110.189999999999</v>
      </c>
      <c r="P33" s="11">
        <v>31324.07</v>
      </c>
      <c r="Q33" s="37">
        <v>23026.2</v>
      </c>
      <c r="R33" s="11">
        <v>31324.07</v>
      </c>
      <c r="S33" s="37">
        <v>29065.1</v>
      </c>
      <c r="T33" s="11">
        <v>31324.07</v>
      </c>
      <c r="U33" s="37">
        <v>16000.19</v>
      </c>
      <c r="V33" s="11">
        <v>31324.07</v>
      </c>
      <c r="W33" s="37">
        <v>-8843.7099999999991</v>
      </c>
      <c r="X33" s="11">
        <v>31324.07</v>
      </c>
      <c r="Y33" s="37">
        <v>41906.82</v>
      </c>
      <c r="Z33" s="11">
        <v>31324.07</v>
      </c>
      <c r="AA33" s="37">
        <f>6248.4+21004.78</f>
        <v>27253.18</v>
      </c>
      <c r="AB33" s="11">
        <v>31324.17</v>
      </c>
      <c r="AC33" s="37">
        <v>775.86</v>
      </c>
      <c r="AD33" s="11">
        <v>375888.94</v>
      </c>
      <c r="AE33" s="37">
        <f t="shared" si="0"/>
        <v>251324.30000000002</v>
      </c>
    </row>
    <row r="34" spans="1:31" s="9" customFormat="1" ht="19.7" customHeight="1" thickBot="1" x14ac:dyDescent="0.25">
      <c r="A34" s="24" t="s">
        <v>16</v>
      </c>
      <c r="B34" s="10" t="s">
        <v>225</v>
      </c>
      <c r="C34" s="27" t="s">
        <v>302</v>
      </c>
      <c r="D34" s="48" t="s">
        <v>303</v>
      </c>
      <c r="E34" s="20">
        <v>1404427.99</v>
      </c>
      <c r="F34" s="18">
        <v>0</v>
      </c>
      <c r="G34" s="38">
        <v>0</v>
      </c>
      <c r="H34" s="16">
        <v>0</v>
      </c>
      <c r="I34" s="38">
        <v>0</v>
      </c>
      <c r="J34" s="16">
        <v>0</v>
      </c>
      <c r="K34" s="38"/>
      <c r="L34" s="16">
        <v>0</v>
      </c>
      <c r="M34" s="38"/>
      <c r="N34" s="16">
        <v>0</v>
      </c>
      <c r="O34" s="38">
        <v>86115</v>
      </c>
      <c r="P34" s="16">
        <v>0</v>
      </c>
      <c r="Q34" s="38">
        <v>7623</v>
      </c>
      <c r="R34" s="16">
        <v>0</v>
      </c>
      <c r="S34" s="38">
        <v>189499.73</v>
      </c>
      <c r="T34" s="16">
        <v>450000</v>
      </c>
      <c r="U34" s="38">
        <v>187700</v>
      </c>
      <c r="V34" s="16">
        <v>450000</v>
      </c>
      <c r="W34" s="38">
        <v>-62071</v>
      </c>
      <c r="X34" s="16">
        <v>504427.99</v>
      </c>
      <c r="Y34" s="38">
        <v>204423</v>
      </c>
      <c r="Z34" s="16">
        <v>0</v>
      </c>
      <c r="AA34" s="38">
        <v>5630.9</v>
      </c>
      <c r="AB34" s="16">
        <v>0</v>
      </c>
      <c r="AC34" s="38"/>
      <c r="AD34" s="16">
        <v>1404427.99</v>
      </c>
      <c r="AE34" s="38">
        <f t="shared" si="0"/>
        <v>618920.63</v>
      </c>
    </row>
    <row r="35" spans="1:31" s="9" customFormat="1" ht="5.25" customHeight="1" thickTop="1" x14ac:dyDescent="0.2">
      <c r="A35" s="25"/>
      <c r="B35" s="13"/>
      <c r="C35" s="25"/>
      <c r="E35" s="21"/>
      <c r="F35" s="15"/>
      <c r="G35" s="39"/>
      <c r="H35" s="15"/>
      <c r="I35" s="39"/>
      <c r="J35" s="15"/>
      <c r="K35" s="39"/>
      <c r="L35" s="15"/>
      <c r="M35" s="39"/>
      <c r="N35" s="15"/>
      <c r="O35" s="39"/>
      <c r="P35" s="15"/>
      <c r="Q35" s="39"/>
      <c r="R35" s="15"/>
      <c r="S35" s="39"/>
      <c r="T35" s="15"/>
      <c r="U35" s="39"/>
      <c r="V35" s="15"/>
      <c r="W35" s="39"/>
      <c r="X35" s="15"/>
      <c r="Y35" s="39"/>
      <c r="Z35" s="15"/>
      <c r="AA35" s="39"/>
      <c r="AB35" s="15"/>
      <c r="AC35" s="39"/>
      <c r="AD35" s="15"/>
      <c r="AE35" s="39">
        <f t="shared" si="0"/>
        <v>0</v>
      </c>
    </row>
    <row r="36" spans="1:31" s="14" customFormat="1" x14ac:dyDescent="0.2">
      <c r="A36" s="26"/>
      <c r="C36" s="26"/>
      <c r="E36" s="35">
        <f>SUM(E4:E34)</f>
        <v>9858191.6600000001</v>
      </c>
      <c r="F36" s="28">
        <f>SUM(F4:F34)</f>
        <v>705262.14999999991</v>
      </c>
      <c r="G36" s="40">
        <f>SUM(G4:G35)</f>
        <v>305139.68</v>
      </c>
      <c r="H36" s="28">
        <f t="shared" ref="H36:X36" si="1">SUM(H4:H34)</f>
        <v>705262.1</v>
      </c>
      <c r="I36" s="40">
        <f t="shared" si="1"/>
        <v>349127.00999999995</v>
      </c>
      <c r="J36" s="28">
        <f t="shared" si="1"/>
        <v>704089.25</v>
      </c>
      <c r="K36" s="40">
        <f t="shared" si="1"/>
        <v>778421.74000000022</v>
      </c>
      <c r="L36" s="28">
        <f t="shared" si="1"/>
        <v>704089.25</v>
      </c>
      <c r="M36" s="40">
        <f t="shared" si="1"/>
        <v>469072.80000000005</v>
      </c>
      <c r="N36" s="28">
        <f t="shared" si="1"/>
        <v>701131.0199999999</v>
      </c>
      <c r="O36" s="40">
        <f t="shared" si="1"/>
        <v>895054.19</v>
      </c>
      <c r="P36" s="28">
        <f t="shared" si="1"/>
        <v>705262.13</v>
      </c>
      <c r="Q36" s="40">
        <f t="shared" si="1"/>
        <v>463131.47000000015</v>
      </c>
      <c r="R36" s="28">
        <f t="shared" si="1"/>
        <v>704089.25</v>
      </c>
      <c r="S36" s="40">
        <f t="shared" si="1"/>
        <v>951844.54</v>
      </c>
      <c r="T36" s="28">
        <f t="shared" si="1"/>
        <v>1154089.25</v>
      </c>
      <c r="U36" s="40">
        <f t="shared" si="1"/>
        <v>839968.46999999974</v>
      </c>
      <c r="V36" s="28">
        <f t="shared" si="1"/>
        <v>1154089.25</v>
      </c>
      <c r="W36" s="40">
        <f t="shared" si="1"/>
        <v>410336.44099999993</v>
      </c>
      <c r="X36" s="28">
        <f t="shared" si="1"/>
        <v>1213658.2</v>
      </c>
      <c r="Y36" s="40">
        <f>SUM(Y4:Y35)</f>
        <v>755021.62999999989</v>
      </c>
      <c r="Z36" s="28">
        <f>SUM(Z4:Z34)</f>
        <v>711225.94000000006</v>
      </c>
      <c r="AA36" s="40">
        <f>SUM(AA4:AA34)</f>
        <v>1113741.3299999998</v>
      </c>
      <c r="AB36" s="28">
        <f>SUM(AB4:AB34)</f>
        <v>704632.79</v>
      </c>
      <c r="AC36" s="40">
        <f>SUM(AC4:AC34)</f>
        <v>35930.01</v>
      </c>
      <c r="AD36" s="40">
        <f>SUM(AD4:AD34)</f>
        <v>9858191.6600000001</v>
      </c>
      <c r="AE36" s="40">
        <f t="shared" si="0"/>
        <v>7366789.3109999988</v>
      </c>
    </row>
    <row r="38" spans="1:31" x14ac:dyDescent="0.2">
      <c r="S38" s="49"/>
    </row>
  </sheetData>
  <pageMargins left="0" right="0" top="0.35433070866141736" bottom="0.35433070866141736" header="0.31496062992125984" footer="0.31496062992125984"/>
  <pageSetup paperSize="5" scale="40" orientation="landscape" r:id="rId1"/>
  <ignoredErrors>
    <ignoredError sqref="G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ENT 1</vt:lpstr>
      <vt:lpstr>ENT 3</vt:lpstr>
      <vt:lpstr>SP</vt:lpstr>
      <vt:lpstr>GO</vt:lpstr>
      <vt:lpstr>GO!Área_de_impresión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 Stacy Ramírez Sandov</dc:creator>
  <cp:lastModifiedBy>FODARCH FODARCH</cp:lastModifiedBy>
  <cp:lastPrinted>2024-01-16T00:55:30Z</cp:lastPrinted>
  <dcterms:created xsi:type="dcterms:W3CDTF">2024-01-05T17:28:01Z</dcterms:created>
  <dcterms:modified xsi:type="dcterms:W3CDTF">2024-01-16T00:56:30Z</dcterms:modified>
</cp:coreProperties>
</file>